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lipova.ikt\Desktop\программа 2019\"/>
    </mc:Choice>
  </mc:AlternateContent>
  <bookViews>
    <workbookView xWindow="2220" yWindow="600" windowWidth="14832" windowHeight="10836" tabRatio="913"/>
  </bookViews>
  <sheets>
    <sheet name=" программа закупок" sheetId="18" r:id="rId1"/>
    <sheet name="Приложение №1" sheetId="2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1Excel_BuiltIn_Print_Titles_3_1_1">"$'новые цены 3 кв'.$#ССЫЛ!$#ССЫЛ!:$#ССЫЛ!$#ССЫЛ!"</definedName>
    <definedName name="Excel_BuiltIn_Print_Titles_1">"$прайс.$#ССЫЛ!$#ССЫЛ!:$#ССЫЛ!$#ССЫЛ!"</definedName>
    <definedName name="Excel_BuiltIn_Print_Titles_1_1">"$прайс.$#ССЫЛ!$#ССЫЛ!:$#ССЫЛ!$#ССЫЛ!"</definedName>
    <definedName name="Excel_BuiltIn_Print_Titles_3">"$'новые цены 3 кв'.$#ССЫЛ!$#ССЫЛ!:$#ССЫЛ!$#ССЫЛ!"</definedName>
    <definedName name="Excel_BuiltIn_Print_Titles_3_1">"$'новые цены 3 кв'.$#ССЫЛ!$#ССЫЛ!:$#ССЫЛ!$#ССЫЛ!"</definedName>
    <definedName name="Excel_BuiltIn_Print_Titles_3_1_1">"$'новые цены 3 кв'.$#ССЫЛ!$#ССЫЛ!:$#ССЫЛ!$#ССЫЛ!"</definedName>
    <definedName name="Excel_BuiltIn_Print_Titles_3_1_1_1">"$'новые цены 3 кв'.$#ССЫЛ!$#ССЫЛ!:$#ССЫЛ!$#ССЫЛ!"</definedName>
    <definedName name="Excel_BuiltIn_Print_Titles_3_2">'[1]перечень 2кв_'!#REF!</definedName>
    <definedName name="Excel_BuiltIn_Print_Titles_3_2_1">"'file:///D:/ТАРИФЫ/СОРТИМЕНТОВОЗЫ/КМУ HiAB 3 кв..xls'#$'перечень 2кв_'.$#ССЫЛ!$#ССЫЛ!:$#ССЫЛ!$#ССЫЛ!"</definedName>
    <definedName name="Excel_BuiltIn_Print_Titles_3_2_17">'[2]перечень 2кв_'!#REF!</definedName>
    <definedName name="Excel_BuiltIn_Print_Titles_3_2_17_5">'[3]перечень 2кв_'!#REF!</definedName>
    <definedName name="Excel_BuiltIn_Print_Titles_3_2_18">'[2]перечень 2кв_'!#REF!</definedName>
    <definedName name="Excel_BuiltIn_Print_Titles_3_2_18_5">'[3]перечень 2кв_'!#REF!</definedName>
    <definedName name="Excel_BuiltIn_Print_Titles_3_2_2">"'file:///D:/ТАРИФЫ/СОРТИМЕНТОВОЗЫ/КМУ HiAB 3 кв..xls'#$'перечень 2кв_'.$#ССЫЛ!$#ССЫЛ!:$#ССЫЛ!$#ССЫЛ!"</definedName>
    <definedName name="Excel_BuiltIn_Print_Titles_3_2_21">'[4]перечень 2кв_'!#REF!</definedName>
    <definedName name="Excel_BuiltIn_Print_Titles_3_2_21_5">'[5]перечень 2кв_'!#REF!</definedName>
    <definedName name="Excel_BuiltIn_Print_Titles_3_2_22">'[2]перечень 2кв_'!#REF!</definedName>
    <definedName name="Excel_BuiltIn_Print_Titles_3_2_22_5">'[3]перечень 2кв_'!#REF!</definedName>
    <definedName name="Excel_BuiltIn_Print_Titles_3_2_5">'[6]перечень 2кв_'!#REF!</definedName>
    <definedName name="Excel_BuiltIn_Print_Titles_3_2_6">'[4]перечень 2кв_'!#REF!</definedName>
    <definedName name="Excel_BuiltIn_Print_Titles_3_2_6_5">'[5]перечень 2кв_'!#REF!</definedName>
    <definedName name="Excel_BuiltIn_Print_Titles_5">"'file:///D:/ТАРИФЫ/СОРТИМЕНТОВОЗЫ/Новые цены на  3 кв HIAB.xls'#$'перечень 3кв_'.$#ССЫЛ!$#ССЫЛ!:$#ССЫЛ!$#ССЫЛ!"</definedName>
    <definedName name="Excel_BuiltIn_Print_Titles_5_1">'[7]перечень 3кв_'!#REF!</definedName>
    <definedName name="Excel_BuiltIn_Print_Titles_5_1_5">'[8]перечень 3кв_'!#REF!</definedName>
    <definedName name="Excel_BuiltIn_Print_Titles_5_17">'[9]перечень 3кв_'!#REF!</definedName>
    <definedName name="Excel_BuiltIn_Print_Titles_5_17_5">'[10]перечень 3кв_'!#REF!</definedName>
    <definedName name="Excel_BuiltIn_Print_Titles_5_18">'[9]перечень 3кв_'!#REF!</definedName>
    <definedName name="Excel_BuiltIn_Print_Titles_5_18_5">'[10]перечень 3кв_'!#REF!</definedName>
    <definedName name="Excel_BuiltIn_Print_Titles_5_2">"'file:///D:/ТАРИФЫ/СОРТИМЕНТОВОЗЫ/Новые цены на  3 кв HIAB.xls'#$'перечень 3кв_'.$#ССЫЛ!$#ССЫЛ!:$#ССЫЛ!$#ССЫЛ!"</definedName>
    <definedName name="Excel_BuiltIn_Print_Titles_5_21">'[11]перечень 3кв_'!#REF!</definedName>
    <definedName name="Excel_BuiltIn_Print_Titles_5_21_5">'[12]перечень 3кв_'!#REF!</definedName>
    <definedName name="Excel_BuiltIn_Print_Titles_5_22">'[9]перечень 3кв_'!#REF!</definedName>
    <definedName name="Excel_BuiltIn_Print_Titles_5_22_5">'[10]перечень 3кв_'!#REF!</definedName>
    <definedName name="Excel_BuiltIn_Print_Titles_5_3">'[7]перечень 3кв КАМАЗ'!#REF!</definedName>
    <definedName name="Excel_BuiltIn_Print_Titles_5_3_1">"'file:///D:/ТАРИФЫ/СОРТИМЕНТОВОЗЫ/Новые цены на  3 кв HIAB.xls'#$'перечень 3кв КАМАЗ'.$#ССЫЛ!$#ССЫЛ!:$#ССЫЛ!$#ССЫЛ!"</definedName>
    <definedName name="Excel_BuiltIn_Print_Titles_5_3_17">'[9]перечень 3кв КАМАЗ'!#REF!</definedName>
    <definedName name="Excel_BuiltIn_Print_Titles_5_3_17_5">'[10]перечень 3кв КАМАЗ'!#REF!</definedName>
    <definedName name="Excel_BuiltIn_Print_Titles_5_3_18">'[9]перечень 3кв КАМАЗ'!#REF!</definedName>
    <definedName name="Excel_BuiltIn_Print_Titles_5_3_18_5">'[10]перечень 3кв КАМАЗ'!#REF!</definedName>
    <definedName name="Excel_BuiltIn_Print_Titles_5_3_2">"'file:///D:/ТАРИФЫ/СОРТИМЕНТОВОЗЫ/Новые цены на  3 кв HIAB.xls'#$'перечень 3кв КАМАЗ'.$#ССЫЛ!$#ССЫЛ!:$#ССЫЛ!$#ССЫЛ!"</definedName>
    <definedName name="Excel_BuiltIn_Print_Titles_5_3_21">'[11]перечень 3кв КАМАЗ'!#REF!</definedName>
    <definedName name="Excel_BuiltIn_Print_Titles_5_3_21_5">'[12]перечень 3кв КАМАЗ'!#REF!</definedName>
    <definedName name="Excel_BuiltIn_Print_Titles_5_3_22">'[9]перечень 3кв КАМАЗ'!#REF!</definedName>
    <definedName name="Excel_BuiltIn_Print_Titles_5_3_22_5">'[10]перечень 3кв КАМАЗ'!#REF!</definedName>
    <definedName name="Excel_BuiltIn_Print_Titles_5_3_5">'[8]перечень 3кв КАМАЗ'!#REF!</definedName>
    <definedName name="Excel_BuiltIn_Print_Titles_5_3_6">'[11]перечень 3кв КАМАЗ'!#REF!</definedName>
    <definedName name="Excel_BuiltIn_Print_Titles_5_3_6_5">'[12]перечень 3кв КАМАЗ'!#REF!</definedName>
    <definedName name="Excel_BuiltIn_Print_Titles_5_6">'[7]перечень сравнит'!#REF!</definedName>
    <definedName name="Excel_BuiltIn_Print_Titles_5_6_1">'[9]перечень сравнит'!#REF!</definedName>
    <definedName name="Excel_BuiltIn_Print_Titles_5_6_1_5">'[10]перечень сравнит'!#REF!</definedName>
    <definedName name="Excel_BuiltIn_Print_Titles_5_6_17">[13]переченьHIAB!#REF!</definedName>
    <definedName name="Excel_BuiltIn_Print_Titles_5_6_17_5">[14]переченьHIAB!#REF!</definedName>
    <definedName name="Excel_BuiltIn_Print_Titles_5_6_18">[13]переченьHIAB!#REF!</definedName>
    <definedName name="Excel_BuiltIn_Print_Titles_5_6_18_5">[14]переченьHIAB!#REF!</definedName>
    <definedName name="Excel_BuiltIn_Print_Titles_5_6_2">"'file:///D:/ТАРИФЫ/СОРТИМЕНТОВОЗЫ/Новые цены на  3 кв HIAB.xls'#$'перечень сравнит'.$#ССЫЛ!$#ССЫЛ!:$#ССЫЛ!$#ССЫЛ!"</definedName>
    <definedName name="Excel_BuiltIn_Print_Titles_5_6_21">'[11]перечень сравнит'!#REF!</definedName>
    <definedName name="Excel_BuiltIn_Print_Titles_5_6_21_5">'[12]перечень сравнит'!#REF!</definedName>
    <definedName name="Excel_BuiltIn_Print_Titles_5_6_22">[13]переченьHIAB!#REF!</definedName>
    <definedName name="Excel_BuiltIn_Print_Titles_5_6_22_5">[14]переченьHIAB!#REF!</definedName>
    <definedName name="Excel_BuiltIn_Print_Titles_5_6_5">'[8]перечень сравнит'!#REF!</definedName>
    <definedName name="Excel_BuiltIn_Print_Titles_5_6_6">'[11]перечень сравнит'!#REF!</definedName>
    <definedName name="Excel_BuiltIn_Print_Titles_5_6_6_5">'[12]перечень сравнит'!#REF!</definedName>
    <definedName name="ииргп">"$'новые цены 3 кв'.$#ССЫЛ!$#ССЫЛ!:$#ССЫЛ!$#ССЫЛ!"</definedName>
    <definedName name="лллл">"$'новые цены 3 кв'.$#ССЫЛ!$#ССЫЛ!:$#ССЫЛ!$#ССЫЛ!"</definedName>
    <definedName name="ппппппп">"$'новые цены 3 кв'.$#ССЫЛ!$#ССЫЛ!:$#ССЫЛ!$#ССЫЛ!"</definedName>
    <definedName name="прайс">'[15]перечень 3кв_'!#REF!</definedName>
    <definedName name="прайс_17">'[11]перечень 3кв_'!#REF!</definedName>
    <definedName name="прайс_17_5">'[12]перечень 3кв_'!#REF!</definedName>
    <definedName name="прайс_18">'[11]перечень 3кв_'!#REF!</definedName>
    <definedName name="прайс_18_5">'[12]перечень 3кв_'!#REF!</definedName>
    <definedName name="прайс_22">'[11]перечень 3кв_'!#REF!</definedName>
    <definedName name="прайс_22_5">'[12]перечень 3кв_'!#REF!</definedName>
    <definedName name="прайс_5">'[16]перечень 3кв_'!#REF!</definedName>
    <definedName name="прайс_6">'[11]перечень 3кв_'!#REF!</definedName>
    <definedName name="тттт">'[4]перечень 2кв_'!#REF!</definedName>
  </definedNames>
  <calcPr calcId="162913" refMode="R1C1"/>
</workbook>
</file>

<file path=xl/calcChain.xml><?xml version="1.0" encoding="utf-8"?>
<calcChain xmlns="http://schemas.openxmlformats.org/spreadsheetml/2006/main">
  <c r="DD18" i="21" l="1"/>
  <c r="CM18" i="21"/>
  <c r="CL18" i="21"/>
  <c r="CE18" i="21"/>
  <c r="CD18" i="21"/>
  <c r="BW18" i="21"/>
  <c r="BV18" i="21"/>
  <c r="BQ18" i="21"/>
  <c r="BP18" i="21"/>
  <c r="BX18" i="21" s="1"/>
  <c r="CF18" i="21" s="1"/>
  <c r="CN18" i="21" s="1"/>
  <c r="BO18" i="21"/>
  <c r="BN18" i="21"/>
  <c r="BK18" i="21"/>
  <c r="BJ18" i="21"/>
  <c r="DD17" i="21"/>
  <c r="CM17" i="21"/>
  <c r="CL17" i="21"/>
  <c r="CE17" i="21"/>
  <c r="CD17" i="21"/>
  <c r="BW17" i="21"/>
  <c r="BV17" i="21"/>
  <c r="BQ17" i="21"/>
  <c r="BY17" i="21" s="1"/>
  <c r="BP17" i="21"/>
  <c r="BS17" i="21" s="1"/>
  <c r="BO17" i="21"/>
  <c r="BN17" i="21"/>
  <c r="BK17" i="21"/>
  <c r="BJ17" i="21"/>
  <c r="DD16" i="21"/>
  <c r="CM16" i="21"/>
  <c r="CL16" i="21"/>
  <c r="CE16" i="21"/>
  <c r="CD16" i="21"/>
  <c r="BW16" i="21"/>
  <c r="BV16" i="21"/>
  <c r="BQ16" i="21"/>
  <c r="BY16" i="21" s="1"/>
  <c r="BP16" i="21"/>
  <c r="BO16" i="21"/>
  <c r="BN16" i="21"/>
  <c r="BK16" i="21"/>
  <c r="BJ16" i="21"/>
  <c r="DC15" i="21"/>
  <c r="DB15" i="21"/>
  <c r="DA15" i="21"/>
  <c r="CZ15" i="21"/>
  <c r="CY15" i="21"/>
  <c r="CX15" i="21"/>
  <c r="CW15" i="21"/>
  <c r="CV15" i="21"/>
  <c r="CU15" i="21"/>
  <c r="CT15" i="21"/>
  <c r="CS15" i="21"/>
  <c r="CR15" i="21"/>
  <c r="CL15" i="21"/>
  <c r="CK15" i="21"/>
  <c r="CM15" i="21" s="1"/>
  <c r="CJ15" i="21"/>
  <c r="CE15" i="21"/>
  <c r="CD15" i="21"/>
  <c r="CC15" i="21"/>
  <c r="CB15" i="21"/>
  <c r="BV15" i="21"/>
  <c r="BU15" i="21"/>
  <c r="BW15" i="21" s="1"/>
  <c r="BT15" i="21"/>
  <c r="BO15" i="21"/>
  <c r="BM15" i="21"/>
  <c r="BN15" i="21" s="1"/>
  <c r="BL15" i="21"/>
  <c r="BK15" i="21"/>
  <c r="BI15" i="21"/>
  <c r="BQ15" i="21" s="1"/>
  <c r="BS15" i="21" s="1"/>
  <c r="BH15" i="21"/>
  <c r="BP15" i="21" s="1"/>
  <c r="BX15" i="21" s="1"/>
  <c r="CF15" i="21" s="1"/>
  <c r="CN15" i="21" s="1"/>
  <c r="DD13" i="21"/>
  <c r="CK13" i="21"/>
  <c r="CM13" i="21" s="1"/>
  <c r="CE13" i="21"/>
  <c r="CD13" i="21"/>
  <c r="BW13" i="21"/>
  <c r="BV13" i="21"/>
  <c r="BO13" i="21"/>
  <c r="BN13" i="21"/>
  <c r="BG13" i="21"/>
  <c r="BF13" i="21"/>
  <c r="AY13" i="21"/>
  <c r="AX13" i="21"/>
  <c r="AQ13" i="21"/>
  <c r="AP13" i="21"/>
  <c r="AI13" i="21"/>
  <c r="AH13" i="21"/>
  <c r="AA13" i="21"/>
  <c r="Z13" i="21"/>
  <c r="U13" i="21"/>
  <c r="S13" i="21"/>
  <c r="R13" i="21"/>
  <c r="M13" i="21"/>
  <c r="L13" i="21"/>
  <c r="T13" i="21" s="1"/>
  <c r="AB13" i="21" s="1"/>
  <c r="AJ13" i="21" s="1"/>
  <c r="AR13" i="21" s="1"/>
  <c r="AZ13" i="21" s="1"/>
  <c r="BH13" i="21" s="1"/>
  <c r="BP13" i="21" s="1"/>
  <c r="BX13" i="21" s="1"/>
  <c r="CF13" i="21" s="1"/>
  <c r="CN13" i="21" s="1"/>
  <c r="K13" i="21"/>
  <c r="J13" i="21"/>
  <c r="G13" i="21"/>
  <c r="F13" i="21"/>
  <c r="DD12" i="21"/>
  <c r="CM12" i="21"/>
  <c r="CL12" i="21"/>
  <c r="CE12" i="21"/>
  <c r="CD12" i="21"/>
  <c r="BW12" i="21"/>
  <c r="BV12" i="21"/>
  <c r="BO12" i="21"/>
  <c r="BN12" i="21"/>
  <c r="BG12" i="21"/>
  <c r="BF12" i="21"/>
  <c r="AY12" i="21"/>
  <c r="AX12" i="21"/>
  <c r="AQ12" i="21"/>
  <c r="AP12" i="21"/>
  <c r="AI12" i="21"/>
  <c r="AH12" i="21"/>
  <c r="AA12" i="21"/>
  <c r="Z12" i="21"/>
  <c r="U12" i="21"/>
  <c r="S12" i="21"/>
  <c r="R12" i="21"/>
  <c r="O12" i="21"/>
  <c r="M12" i="21"/>
  <c r="N12" i="21" s="1"/>
  <c r="L12" i="21"/>
  <c r="T12" i="21" s="1"/>
  <c r="AB12" i="21" s="1"/>
  <c r="AJ12" i="21" s="1"/>
  <c r="AR12" i="21" s="1"/>
  <c r="AZ12" i="21" s="1"/>
  <c r="BH12" i="21" s="1"/>
  <c r="BP12" i="21" s="1"/>
  <c r="BX12" i="21" s="1"/>
  <c r="CF12" i="21" s="1"/>
  <c r="CN12" i="21" s="1"/>
  <c r="K12" i="21"/>
  <c r="J12" i="21"/>
  <c r="G12" i="21"/>
  <c r="F12" i="21"/>
  <c r="DD11" i="21"/>
  <c r="CM11" i="21"/>
  <c r="CL11" i="21"/>
  <c r="CE11" i="21"/>
  <c r="CD11" i="21"/>
  <c r="BW11" i="21"/>
  <c r="BV11" i="21"/>
  <c r="BO11" i="21"/>
  <c r="BN11" i="21"/>
  <c r="BG11" i="21"/>
  <c r="BF11" i="21"/>
  <c r="AY11" i="21"/>
  <c r="AX11" i="21"/>
  <c r="AQ11" i="21"/>
  <c r="AP11" i="21"/>
  <c r="AI11" i="21"/>
  <c r="AH11" i="21"/>
  <c r="AA11" i="21"/>
  <c r="Z11" i="21"/>
  <c r="S11" i="21"/>
  <c r="R11" i="21"/>
  <c r="M11" i="21"/>
  <c r="L11" i="21"/>
  <c r="T11" i="21" s="1"/>
  <c r="AB11" i="21" s="1"/>
  <c r="AJ11" i="21" s="1"/>
  <c r="AR11" i="21" s="1"/>
  <c r="AZ11" i="21" s="1"/>
  <c r="BH11" i="21" s="1"/>
  <c r="BP11" i="21" s="1"/>
  <c r="BX11" i="21" s="1"/>
  <c r="CF11" i="21" s="1"/>
  <c r="CN11" i="21" s="1"/>
  <c r="K11" i="21"/>
  <c r="J11" i="21"/>
  <c r="G11" i="21"/>
  <c r="F11" i="21"/>
  <c r="DD10" i="21"/>
  <c r="CM10" i="21"/>
  <c r="CL10" i="21"/>
  <c r="CE10" i="21"/>
  <c r="CD10" i="21"/>
  <c r="BW10" i="21"/>
  <c r="BV10" i="21"/>
  <c r="BO10" i="21"/>
  <c r="BN10" i="21"/>
  <c r="BG10" i="21"/>
  <c r="BF10" i="21"/>
  <c r="AY10" i="21"/>
  <c r="AX10" i="21"/>
  <c r="AQ10" i="21"/>
  <c r="AP10" i="21"/>
  <c r="AI10" i="21"/>
  <c r="AH10" i="21"/>
  <c r="AA10" i="21"/>
  <c r="Z10" i="21"/>
  <c r="S10" i="21"/>
  <c r="R10" i="21"/>
  <c r="M10" i="21"/>
  <c r="L10" i="21"/>
  <c r="T10" i="21" s="1"/>
  <c r="AB10" i="21" s="1"/>
  <c r="AJ10" i="21" s="1"/>
  <c r="AR10" i="21" s="1"/>
  <c r="AZ10" i="21" s="1"/>
  <c r="BH10" i="21" s="1"/>
  <c r="BP10" i="21" s="1"/>
  <c r="BX10" i="21" s="1"/>
  <c r="CF10" i="21" s="1"/>
  <c r="CN10" i="21" s="1"/>
  <c r="K10" i="21"/>
  <c r="J10" i="21"/>
  <c r="G10" i="21"/>
  <c r="F10" i="21"/>
  <c r="DD9" i="21"/>
  <c r="CM9" i="21"/>
  <c r="CL9" i="21"/>
  <c r="CE9" i="21"/>
  <c r="CD9" i="21"/>
  <c r="BW9" i="21"/>
  <c r="BV9" i="21"/>
  <c r="BO9" i="21"/>
  <c r="BN9" i="21"/>
  <c r="BG9" i="21"/>
  <c r="BF9" i="21"/>
  <c r="AY9" i="21"/>
  <c r="AX9" i="21"/>
  <c r="AQ9" i="21"/>
  <c r="AP9" i="21"/>
  <c r="AI9" i="21"/>
  <c r="AH9" i="21"/>
  <c r="AA9" i="21"/>
  <c r="Z9" i="21"/>
  <c r="U9" i="21"/>
  <c r="S9" i="21"/>
  <c r="R9" i="21"/>
  <c r="M9" i="21"/>
  <c r="L9" i="21"/>
  <c r="T9" i="21" s="1"/>
  <c r="AB9" i="21" s="1"/>
  <c r="AJ9" i="21" s="1"/>
  <c r="AR9" i="21" s="1"/>
  <c r="AZ9" i="21" s="1"/>
  <c r="BH9" i="21" s="1"/>
  <c r="BP9" i="21" s="1"/>
  <c r="BX9" i="21" s="1"/>
  <c r="CF9" i="21" s="1"/>
  <c r="CN9" i="21" s="1"/>
  <c r="K9" i="21"/>
  <c r="J9" i="21"/>
  <c r="G9" i="21"/>
  <c r="F9" i="21"/>
  <c r="DD8" i="21"/>
  <c r="CM8" i="21"/>
  <c r="CL8" i="21"/>
  <c r="CE8" i="21"/>
  <c r="CD8" i="21"/>
  <c r="BW8" i="21"/>
  <c r="BV8" i="21"/>
  <c r="BO8" i="21"/>
  <c r="BN8" i="21"/>
  <c r="BG8" i="21"/>
  <c r="BF8" i="21"/>
  <c r="AY8" i="21"/>
  <c r="AX8" i="21"/>
  <c r="AQ8" i="21"/>
  <c r="AP8" i="21"/>
  <c r="AI8" i="21"/>
  <c r="AH8" i="21"/>
  <c r="AA8" i="21"/>
  <c r="Z8" i="21"/>
  <c r="S8" i="21"/>
  <c r="R8" i="21"/>
  <c r="M8" i="21"/>
  <c r="U8" i="21" s="1"/>
  <c r="L8" i="21"/>
  <c r="T8" i="21" s="1"/>
  <c r="AB8" i="21" s="1"/>
  <c r="AJ8" i="21" s="1"/>
  <c r="AR8" i="21" s="1"/>
  <c r="AZ8" i="21" s="1"/>
  <c r="BH8" i="21" s="1"/>
  <c r="BP8" i="21" s="1"/>
  <c r="BX8" i="21" s="1"/>
  <c r="CF8" i="21" s="1"/>
  <c r="CN8" i="21" s="1"/>
  <c r="K8" i="21"/>
  <c r="J8" i="21"/>
  <c r="G8" i="21"/>
  <c r="F8" i="21"/>
  <c r="DD7" i="21"/>
  <c r="CM7" i="21"/>
  <c r="CL7" i="21"/>
  <c r="CE7" i="21"/>
  <c r="CD7" i="21"/>
  <c r="BW7" i="21"/>
  <c r="BV7" i="21"/>
  <c r="BO7" i="21"/>
  <c r="BN7" i="21"/>
  <c r="BG7" i="21"/>
  <c r="BF7" i="21"/>
  <c r="AY7" i="21"/>
  <c r="AX7" i="21"/>
  <c r="AQ7" i="21"/>
  <c r="AP7" i="21"/>
  <c r="AG7" i="21"/>
  <c r="AH7" i="21" s="1"/>
  <c r="AA7" i="21"/>
  <c r="Z7" i="21"/>
  <c r="U7" i="21"/>
  <c r="S7" i="21"/>
  <c r="R7" i="21"/>
  <c r="M7" i="21"/>
  <c r="L7" i="21"/>
  <c r="O7" i="21" s="1"/>
  <c r="K7" i="21"/>
  <c r="J7" i="21"/>
  <c r="G7" i="21"/>
  <c r="F7" i="21"/>
  <c r="DC6" i="21"/>
  <c r="DB6" i="21"/>
  <c r="DA6" i="21"/>
  <c r="CZ6" i="21"/>
  <c r="CY6" i="21"/>
  <c r="CX6" i="21"/>
  <c r="CW6" i="21"/>
  <c r="CV6" i="21"/>
  <c r="CU6" i="21"/>
  <c r="CT6" i="21"/>
  <c r="CS6" i="21"/>
  <c r="CR6" i="21"/>
  <c r="CK6" i="21"/>
  <c r="CJ6" i="21"/>
  <c r="CC6" i="21"/>
  <c r="CB6" i="21"/>
  <c r="BU6" i="21"/>
  <c r="BT6" i="21"/>
  <c r="BM6" i="21"/>
  <c r="BL6" i="21"/>
  <c r="BE6" i="21"/>
  <c r="BD6" i="21"/>
  <c r="AW6" i="21"/>
  <c r="AV6" i="21"/>
  <c r="AO6" i="21"/>
  <c r="AN6" i="21"/>
  <c r="AG6" i="21"/>
  <c r="AF6" i="21"/>
  <c r="Y6" i="21"/>
  <c r="X6" i="21"/>
  <c r="Q6" i="21"/>
  <c r="P6" i="21"/>
  <c r="I6" i="21"/>
  <c r="H6" i="21"/>
  <c r="E6" i="21"/>
  <c r="D6" i="21"/>
  <c r="L6" i="21" s="1"/>
  <c r="T6" i="21" s="1"/>
  <c r="AB6" i="21" s="1"/>
  <c r="AJ6" i="21" s="1"/>
  <c r="AR6" i="21" s="1"/>
  <c r="AZ6" i="21" s="1"/>
  <c r="BH6" i="21" s="1"/>
  <c r="BP6" i="21" s="1"/>
  <c r="BX6" i="21" s="1"/>
  <c r="CF6" i="21" s="1"/>
  <c r="CN6" i="21" s="1"/>
  <c r="G6" i="21" l="1"/>
  <c r="S6" i="21"/>
  <c r="AI6" i="21"/>
  <c r="AY6" i="21"/>
  <c r="BO6" i="21"/>
  <c r="CE6" i="21"/>
  <c r="N8" i="21"/>
  <c r="O8" i="21"/>
  <c r="CL13" i="21"/>
  <c r="BR17" i="21"/>
  <c r="BX17" i="21"/>
  <c r="CF17" i="21" s="1"/>
  <c r="CN17" i="21" s="1"/>
  <c r="K6" i="21"/>
  <c r="AA6" i="21"/>
  <c r="AQ6" i="21"/>
  <c r="BG6" i="21"/>
  <c r="BW6" i="21"/>
  <c r="CM6" i="21"/>
  <c r="BJ15" i="21"/>
  <c r="M6" i="21"/>
  <c r="CL6" i="21"/>
  <c r="AC9" i="21"/>
  <c r="W9" i="21"/>
  <c r="U10" i="21"/>
  <c r="O10" i="21"/>
  <c r="N10" i="21"/>
  <c r="AC13" i="21"/>
  <c r="W13" i="21"/>
  <c r="AC8" i="21"/>
  <c r="W8" i="21"/>
  <c r="V8" i="21"/>
  <c r="N9" i="21"/>
  <c r="U11" i="21"/>
  <c r="O11" i="21"/>
  <c r="AC12" i="21"/>
  <c r="W12" i="21"/>
  <c r="V12" i="21"/>
  <c r="N13" i="21"/>
  <c r="F6" i="21"/>
  <c r="J6" i="21"/>
  <c r="R6" i="21"/>
  <c r="Z6" i="21"/>
  <c r="AH6" i="21"/>
  <c r="AP6" i="21"/>
  <c r="AX6" i="21"/>
  <c r="BF6" i="21"/>
  <c r="BN6" i="21"/>
  <c r="BV6" i="21"/>
  <c r="CD6" i="21"/>
  <c r="DD6" i="21"/>
  <c r="N7" i="21"/>
  <c r="T7" i="21"/>
  <c r="W7" i="21" s="1"/>
  <c r="O9" i="21"/>
  <c r="V9" i="21"/>
  <c r="N11" i="21"/>
  <c r="O13" i="21"/>
  <c r="V13" i="21"/>
  <c r="AC7" i="21"/>
  <c r="AI7" i="21"/>
  <c r="BX16" i="21"/>
  <c r="CF16" i="21" s="1"/>
  <c r="CN16" i="21" s="1"/>
  <c r="BS16" i="21"/>
  <c r="CG16" i="21"/>
  <c r="CA16" i="21"/>
  <c r="BZ16" i="21"/>
  <c r="BY18" i="21"/>
  <c r="BS18" i="21"/>
  <c r="BR18" i="21"/>
  <c r="BY15" i="21"/>
  <c r="BR15" i="21"/>
  <c r="BR16" i="21"/>
  <c r="CG17" i="21"/>
  <c r="CA17" i="21"/>
  <c r="BZ17" i="21"/>
  <c r="DD15" i="21"/>
  <c r="AD9" i="21" l="1"/>
  <c r="AE9" i="21"/>
  <c r="AK9" i="21"/>
  <c r="CH16" i="21"/>
  <c r="CI16" i="21"/>
  <c r="CO16" i="21"/>
  <c r="AK12" i="21"/>
  <c r="AD12" i="21"/>
  <c r="AE12" i="21"/>
  <c r="BZ18" i="21"/>
  <c r="CA18" i="21"/>
  <c r="CG18" i="21"/>
  <c r="AK7" i="21"/>
  <c r="W10" i="21"/>
  <c r="V10" i="21"/>
  <c r="AC10" i="21"/>
  <c r="O6" i="21"/>
  <c r="N6" i="21"/>
  <c r="U6" i="21"/>
  <c r="CO17" i="21"/>
  <c r="CI17" i="21"/>
  <c r="CH17" i="21"/>
  <c r="AB7" i="21"/>
  <c r="AJ7" i="21" s="1"/>
  <c r="AR7" i="21" s="1"/>
  <c r="AZ7" i="21" s="1"/>
  <c r="BH7" i="21" s="1"/>
  <c r="BP7" i="21" s="1"/>
  <c r="BX7" i="21" s="1"/>
  <c r="CF7" i="21" s="1"/>
  <c r="CN7" i="21" s="1"/>
  <c r="V7" i="21"/>
  <c r="CG15" i="21"/>
  <c r="CA15" i="21"/>
  <c r="BZ15" i="21"/>
  <c r="V11" i="21"/>
  <c r="W11" i="21"/>
  <c r="AC11" i="21"/>
  <c r="AK8" i="21"/>
  <c r="AD8" i="21"/>
  <c r="AE8" i="21"/>
  <c r="AD13" i="21"/>
  <c r="AE13" i="21"/>
  <c r="AK13" i="21"/>
  <c r="AE7" i="21" l="1"/>
  <c r="AS9" i="21"/>
  <c r="AM9" i="21"/>
  <c r="AL9" i="21"/>
  <c r="AK10" i="21"/>
  <c r="AE10" i="21"/>
  <c r="AD10" i="21"/>
  <c r="AL7" i="21"/>
  <c r="AM7" i="21"/>
  <c r="AS7" i="21"/>
  <c r="CO18" i="21"/>
  <c r="CI18" i="21"/>
  <c r="CH18" i="21"/>
  <c r="AS12" i="21"/>
  <c r="AM12" i="21"/>
  <c r="AL12" i="21"/>
  <c r="CQ16" i="21"/>
  <c r="CP16" i="21"/>
  <c r="DF16" i="21"/>
  <c r="DE16" i="21"/>
  <c r="AK11" i="21"/>
  <c r="AE11" i="21"/>
  <c r="AD11" i="21"/>
  <c r="CQ17" i="21"/>
  <c r="CP17" i="21"/>
  <c r="DE17" i="21"/>
  <c r="DF17" i="21"/>
  <c r="W6" i="21"/>
  <c r="V6" i="21"/>
  <c r="AC6" i="21"/>
  <c r="AS13" i="21"/>
  <c r="AM13" i="21"/>
  <c r="AL13" i="21"/>
  <c r="AS8" i="21"/>
  <c r="AM8" i="21"/>
  <c r="AL8" i="21"/>
  <c r="CO15" i="21"/>
  <c r="CH15" i="21"/>
  <c r="CI15" i="21"/>
  <c r="AD7" i="21"/>
  <c r="CP18" i="21" l="1"/>
  <c r="CQ18" i="21"/>
  <c r="DE18" i="21"/>
  <c r="DF18" i="21"/>
  <c r="CQ15" i="21"/>
  <c r="CP15" i="21"/>
  <c r="DF15" i="21"/>
  <c r="DE15" i="21"/>
  <c r="AL11" i="21"/>
  <c r="AM11" i="21"/>
  <c r="AS11" i="21"/>
  <c r="BA12" i="21"/>
  <c r="AT12" i="21"/>
  <c r="AU12" i="21"/>
  <c r="BA7" i="21"/>
  <c r="AU7" i="21"/>
  <c r="AT7" i="21"/>
  <c r="AS10" i="21"/>
  <c r="AM10" i="21"/>
  <c r="AL10" i="21"/>
  <c r="AT13" i="21"/>
  <c r="AU13" i="21"/>
  <c r="BA13" i="21"/>
  <c r="AT9" i="21"/>
  <c r="AU9" i="21"/>
  <c r="BA9" i="21"/>
  <c r="BA8" i="21"/>
  <c r="AT8" i="21"/>
  <c r="AU8" i="21"/>
  <c r="AE6" i="21"/>
  <c r="AD6" i="21"/>
  <c r="AK6" i="21"/>
  <c r="BI9" i="21" l="1"/>
  <c r="BC9" i="21"/>
  <c r="BB9" i="21"/>
  <c r="BI13" i="21"/>
  <c r="BC13" i="21"/>
  <c r="BB13" i="21"/>
  <c r="BA11" i="21"/>
  <c r="AU11" i="21"/>
  <c r="AT11" i="21"/>
  <c r="BB7" i="21"/>
  <c r="BI7" i="21"/>
  <c r="BC7" i="21"/>
  <c r="AM6" i="21"/>
  <c r="AL6" i="21"/>
  <c r="AS6" i="21"/>
  <c r="BA10" i="21"/>
  <c r="AU10" i="21"/>
  <c r="AT10" i="21"/>
  <c r="BI12" i="21"/>
  <c r="BC12" i="21"/>
  <c r="BB12" i="21"/>
  <c r="BI8" i="21"/>
  <c r="BC8" i="21"/>
  <c r="BB8" i="21"/>
  <c r="AU6" i="21" l="1"/>
  <c r="AT6" i="21"/>
  <c r="BA6" i="21"/>
  <c r="BQ7" i="21"/>
  <c r="BK7" i="21"/>
  <c r="BJ7" i="21"/>
  <c r="BJ13" i="21"/>
  <c r="BK13" i="21"/>
  <c r="BQ13" i="21"/>
  <c r="BI10" i="21"/>
  <c r="BB10" i="21"/>
  <c r="BC10" i="21"/>
  <c r="BB11" i="21"/>
  <c r="BC11" i="21"/>
  <c r="BI11" i="21"/>
  <c r="BJ8" i="21"/>
  <c r="BQ8" i="21"/>
  <c r="BK8" i="21"/>
  <c r="BJ12" i="21"/>
  <c r="BQ12" i="21"/>
  <c r="BK12" i="21"/>
  <c r="BJ9" i="21"/>
  <c r="BK9" i="21"/>
  <c r="BQ9" i="21"/>
  <c r="BY12" i="21" l="1"/>
  <c r="BS12" i="21"/>
  <c r="BR12" i="21"/>
  <c r="BY9" i="21"/>
  <c r="BS9" i="21"/>
  <c r="BR9" i="21"/>
  <c r="BQ11" i="21"/>
  <c r="BK11" i="21"/>
  <c r="BJ11" i="21"/>
  <c r="BQ10" i="21"/>
  <c r="BK10" i="21"/>
  <c r="BJ10" i="21"/>
  <c r="BY13" i="21"/>
  <c r="BS13" i="21"/>
  <c r="BR13" i="21"/>
  <c r="BR7" i="21"/>
  <c r="BS7" i="21"/>
  <c r="BY7" i="21"/>
  <c r="BC6" i="21"/>
  <c r="BB6" i="21"/>
  <c r="BI6" i="21"/>
  <c r="BY8" i="21"/>
  <c r="BS8" i="21"/>
  <c r="BR8" i="21"/>
  <c r="CG7" i="21" l="1"/>
  <c r="CA7" i="21"/>
  <c r="BZ7" i="21"/>
  <c r="BZ13" i="21"/>
  <c r="CA13" i="21"/>
  <c r="CG13" i="21"/>
  <c r="BZ9" i="21"/>
  <c r="CA9" i="21"/>
  <c r="CG9" i="21"/>
  <c r="BK6" i="21"/>
  <c r="BJ6" i="21"/>
  <c r="BQ6" i="21"/>
  <c r="CA8" i="21"/>
  <c r="BZ8" i="21"/>
  <c r="CG8" i="21"/>
  <c r="BR11" i="21"/>
  <c r="BS11" i="21"/>
  <c r="BY11" i="21"/>
  <c r="BY10" i="21"/>
  <c r="BR10" i="21"/>
  <c r="BS10" i="21"/>
  <c r="CA12" i="21"/>
  <c r="BZ12" i="21"/>
  <c r="CG12" i="21"/>
  <c r="CO13" i="21" l="1"/>
  <c r="CI13" i="21"/>
  <c r="CH13" i="21"/>
  <c r="CH7" i="21"/>
  <c r="CI7" i="21"/>
  <c r="CO7" i="21"/>
  <c r="CO12" i="21"/>
  <c r="CI12" i="21"/>
  <c r="CH12" i="21"/>
  <c r="CG10" i="21"/>
  <c r="CA10" i="21"/>
  <c r="BZ10" i="21"/>
  <c r="CO9" i="21"/>
  <c r="CI9" i="21"/>
  <c r="CH9" i="21"/>
  <c r="CG11" i="21"/>
  <c r="CA11" i="21"/>
  <c r="BZ11" i="21"/>
  <c r="CO8" i="21"/>
  <c r="CI8" i="21"/>
  <c r="CH8" i="21"/>
  <c r="BS6" i="21"/>
  <c r="BR6" i="21"/>
  <c r="BY6" i="21"/>
  <c r="CA6" i="21" l="1"/>
  <c r="BZ6" i="21"/>
  <c r="CG6" i="21"/>
  <c r="CP9" i="21"/>
  <c r="CQ9" i="21"/>
  <c r="DF9" i="21"/>
  <c r="DE9" i="21"/>
  <c r="DF12" i="21"/>
  <c r="CQ12" i="21"/>
  <c r="CP12" i="21"/>
  <c r="DE12" i="21"/>
  <c r="CH10" i="21"/>
  <c r="CO10" i="21"/>
  <c r="CI10" i="21"/>
  <c r="CQ7" i="21"/>
  <c r="CP7" i="21"/>
  <c r="DF7" i="21"/>
  <c r="DE7" i="21"/>
  <c r="DF8" i="21"/>
  <c r="CQ8" i="21"/>
  <c r="CP8" i="21"/>
  <c r="DE8" i="21"/>
  <c r="CH11" i="21"/>
  <c r="CI11" i="21"/>
  <c r="CO11" i="21"/>
  <c r="CP13" i="21"/>
  <c r="CQ13" i="21"/>
  <c r="DF13" i="21"/>
  <c r="DE13" i="21"/>
  <c r="CQ11" i="21" l="1"/>
  <c r="CP11" i="21"/>
  <c r="DE11" i="21"/>
  <c r="DF11" i="21"/>
  <c r="CO6" i="21"/>
  <c r="CI6" i="21"/>
  <c r="CH6" i="21"/>
  <c r="CQ10" i="21"/>
  <c r="CP10" i="21"/>
  <c r="DF10" i="21"/>
  <c r="DE10" i="21"/>
  <c r="CQ6" i="21" l="1"/>
  <c r="CP6" i="21"/>
  <c r="DE6" i="21"/>
  <c r="DF6" i="21"/>
</calcChain>
</file>

<file path=xl/comments1.xml><?xml version="1.0" encoding="utf-8"?>
<comments xmlns="http://schemas.openxmlformats.org/spreadsheetml/2006/main">
  <authors>
    <author>Киселева Ленара Ансаровна</author>
  </authors>
  <commentList>
    <comment ref="CK13" authorId="0" shapeId="0">
      <text>
        <r>
          <rPr>
            <b/>
            <sz val="9"/>
            <color indexed="81"/>
            <rFont val="Tahoma"/>
            <family val="2"/>
            <charset val="204"/>
          </rPr>
          <t>Киселева Ленара Ансаровна:</t>
        </r>
        <r>
          <rPr>
            <sz val="9"/>
            <color indexed="81"/>
            <rFont val="Tahoma"/>
            <family val="2"/>
            <charset val="204"/>
          </rPr>
          <t xml:space="preserve">
добавила ПК и память, сервер будет через основные средства</t>
        </r>
      </text>
    </comment>
  </commentList>
</comments>
</file>

<file path=xl/sharedStrings.xml><?xml version="1.0" encoding="utf-8"?>
<sst xmlns="http://schemas.openxmlformats.org/spreadsheetml/2006/main" count="351" uniqueCount="143">
  <si>
    <t>№ п/п</t>
  </si>
  <si>
    <t>Предварительные сроки заключения договора</t>
  </si>
  <si>
    <t>Виды товаров (работ, услуг) по категории и лотам</t>
  </si>
  <si>
    <t>Вид закупки</t>
  </si>
  <si>
    <t>Предварительные сроки исполнения договора</t>
  </si>
  <si>
    <t>начало</t>
  </si>
  <si>
    <t>окончание</t>
  </si>
  <si>
    <t>Ответственное лицо, контакты</t>
  </si>
  <si>
    <t>конкурентная процедура</t>
  </si>
  <si>
    <t>май</t>
  </si>
  <si>
    <t>Организатор закупок</t>
  </si>
  <si>
    <t>___________________</t>
  </si>
  <si>
    <t>А.Р.Закиев</t>
  </si>
  <si>
    <t>Начальник ОИиКТ</t>
  </si>
  <si>
    <t>Талипова Ф.Р.               Тел:(34783)6-22-80       mail:talipova.ikt@nefaz.ru</t>
  </si>
  <si>
    <t>Ф.Р. Талипова</t>
  </si>
  <si>
    <t>Приложение 1</t>
  </si>
  <si>
    <t>янв</t>
  </si>
  <si>
    <t>фев</t>
  </si>
  <si>
    <t>мар</t>
  </si>
  <si>
    <t>апр</t>
  </si>
  <si>
    <t>июн</t>
  </si>
  <si>
    <t>июл</t>
  </si>
  <si>
    <t>авг</t>
  </si>
  <si>
    <t>окт</t>
  </si>
  <si>
    <t>дек</t>
  </si>
  <si>
    <t>декабрь 2018</t>
  </si>
  <si>
    <t xml:space="preserve"> Кабели (кабеля, переходники, сет.фильтры кабеля-удлинители)</t>
  </si>
  <si>
    <t>Телефоны</t>
  </si>
  <si>
    <t xml:space="preserve"> Зап.части  к комп-рам (блоки питания, процессоры, память, жесткие диски, видеокарты мат.платы, вентиляторы, сетевые карты)</t>
  </si>
  <si>
    <t>Оргтехника и фототехника (МФУ, принтеры, сканеры, ламинаторы, считыватели камеры, фотоаппараты, диктофоны )</t>
  </si>
  <si>
    <t>1/ОИиКТ</t>
  </si>
  <si>
    <t>2/ОИиКТ</t>
  </si>
  <si>
    <t>3/ОИиКТ</t>
  </si>
  <si>
    <t>4/ОИиКТ</t>
  </si>
  <si>
    <t>5/ОИиКТ</t>
  </si>
  <si>
    <t>6/ОИиКТ</t>
  </si>
  <si>
    <t>7/ОИиКТ</t>
  </si>
  <si>
    <t>8/ОИиКТ</t>
  </si>
  <si>
    <t>9/ОИиКТ</t>
  </si>
  <si>
    <t>10/ОИиКТ</t>
  </si>
  <si>
    <t>11/ОИиКТ</t>
  </si>
  <si>
    <t>12/ОИиКТ</t>
  </si>
  <si>
    <t>13/ОИиКТ</t>
  </si>
  <si>
    <t>14/ОИиКТ</t>
  </si>
  <si>
    <t>15/ОИиКТ</t>
  </si>
  <si>
    <t>16/ОИиКТ</t>
  </si>
  <si>
    <t>декабрь 2018г.-декабрь 2019г.</t>
  </si>
  <si>
    <t xml:space="preserve">декабрь 2019 </t>
  </si>
  <si>
    <t>декабрь 2019</t>
  </si>
  <si>
    <t>Сетевое оборудование</t>
  </si>
  <si>
    <t>17/ОИиКТ</t>
  </si>
  <si>
    <t>Расходные материалы к комп-рам(очищающий комплекс для экранов, припой, флюс-гель)</t>
  </si>
  <si>
    <t>Программа закупок на 2019 год ОИиКТ</t>
  </si>
  <si>
    <t>Ф-07 СТО КАМАЗ 44.01</t>
  </si>
  <si>
    <t>*1.Порядок работы в рамках рамочных договоров: номенклатура для последующей закупки будет определяться по факту поступивших заявок от подразделений ПАО «НЕФАЗ». По мере формирования свода заявок будут сформированы и направлены запросы в адрес всех 4-5 потенциальных поставщиков на предоставление коммерческих предложений. После получения коммерческих предложений будет проводиться переторжка с выбором наилучшего коммерческого предложения.</t>
  </si>
  <si>
    <t>2.Смета затрат ОИиКТ на 2019 год приложена в приложении №1</t>
  </si>
  <si>
    <t>Оборудование для видеонаблюдения</t>
  </si>
  <si>
    <t>Расход.материалы к сетевому оборудованию (розетки, вилки, стяжки, коннекторы, модули)</t>
  </si>
  <si>
    <t xml:space="preserve"> Расход.материалы (картриджи, тонеры, чернила, печатающие головки, ленты)</t>
  </si>
  <si>
    <t>Расход.мат.(аккумуляторы, блоки питания, эл.питания, батарейки)</t>
  </si>
  <si>
    <t xml:space="preserve"> Компьютерная техника (системные блоки, мониторы, ноутбуки, моноблоки, планшеты,  сервера)</t>
  </si>
  <si>
    <t>Прочий инвентарь и хозпринадлежности</t>
  </si>
  <si>
    <t>Сыpье и матеpиалы</t>
  </si>
  <si>
    <t>Запчасти</t>
  </si>
  <si>
    <t>Периферийные устройства(мышь, клавиатура,наушники, веб-камеры, колонки, гарнитура, кардридер, внешние аккумуляторы)</t>
  </si>
  <si>
    <t>наименование по статье затрат</t>
  </si>
  <si>
    <t>УТВЕРЖДАЮ:</t>
  </si>
  <si>
    <t>______________И.Р.Батргареев</t>
  </si>
  <si>
    <t>ЗГД по экономике и финансам</t>
  </si>
  <si>
    <t>"____" __________2018г.</t>
  </si>
  <si>
    <t>______________Г.Ф.Бакирова</t>
  </si>
  <si>
    <t>Организатор закупок: ОИиКТ</t>
  </si>
  <si>
    <t>Объем, планируемый за год,  тыс.руб.       (без НДС)</t>
  </si>
  <si>
    <t>2124,4 тыс.руб</t>
  </si>
  <si>
    <t>3458,54 тыс.руб.</t>
  </si>
  <si>
    <t>Смета  материальных  затрат ОИиКТ на 2019 год.</t>
  </si>
  <si>
    <t>тыс. руб.</t>
  </si>
  <si>
    <t>тыс.руб.</t>
  </si>
  <si>
    <t xml:space="preserve">Наименование </t>
  </si>
  <si>
    <t>Факт 2017 года</t>
  </si>
  <si>
    <t>Январь</t>
  </si>
  <si>
    <t>Февраль</t>
  </si>
  <si>
    <t>С начала года</t>
  </si>
  <si>
    <t>Март</t>
  </si>
  <si>
    <t>Апрель</t>
  </si>
  <si>
    <t>Май</t>
  </si>
  <si>
    <t>Июнь</t>
  </si>
  <si>
    <t>Июль</t>
  </si>
  <si>
    <t>7 месяцев 2018 г.</t>
  </si>
  <si>
    <t>август</t>
  </si>
  <si>
    <t>8 месяцев</t>
  </si>
  <si>
    <t>сентябрь</t>
  </si>
  <si>
    <t>9 месяцев</t>
  </si>
  <si>
    <t>Октябрь</t>
  </si>
  <si>
    <t>10 месяцев 2018</t>
  </si>
  <si>
    <t>Ноябрь</t>
  </si>
  <si>
    <t>11 месяцев 2018</t>
  </si>
  <si>
    <t>Декабрь</t>
  </si>
  <si>
    <t>Итого 2018 год</t>
  </si>
  <si>
    <t>откл.</t>
  </si>
  <si>
    <t>сен</t>
  </si>
  <si>
    <t>ноя</t>
  </si>
  <si>
    <t>Итого 2019 год</t>
  </si>
  <si>
    <t>план</t>
  </si>
  <si>
    <t>факт</t>
  </si>
  <si>
    <t>б-план</t>
  </si>
  <si>
    <t>ожид.факт</t>
  </si>
  <si>
    <t>п л а н          н а         2 0 1 9  г о д</t>
  </si>
  <si>
    <t>2</t>
  </si>
  <si>
    <t xml:space="preserve">Матеpиальные затpаты </t>
  </si>
  <si>
    <t>2.1</t>
  </si>
  <si>
    <t>2.5</t>
  </si>
  <si>
    <t>2.6</t>
  </si>
  <si>
    <t>Инструмент гостовский</t>
  </si>
  <si>
    <t>2.7</t>
  </si>
  <si>
    <t>Специнструмент,спецприспособления</t>
  </si>
  <si>
    <t>2.8</t>
  </si>
  <si>
    <t>Спецоснастка</t>
  </si>
  <si>
    <t>2.9</t>
  </si>
  <si>
    <t>Спецодежда,спецобувь</t>
  </si>
  <si>
    <t>2.10</t>
  </si>
  <si>
    <t>3</t>
  </si>
  <si>
    <t>Справочно:  ТМЦ переданные в другие подразделения</t>
  </si>
  <si>
    <t>3.1</t>
  </si>
  <si>
    <t>3.2</t>
  </si>
  <si>
    <t>3.3</t>
  </si>
  <si>
    <t>шт</t>
  </si>
  <si>
    <t>Объем, планируемый за год по статьям затрат,  тыс.руб.       (без НДС)</t>
  </si>
  <si>
    <t>Опции и аксессуары для оргтехники(сумки, чехлы, зарядное устройство usb, разветвитель, преобразователь)</t>
  </si>
  <si>
    <t>Внешние носители информации (флеш-карты, карта памяти, внешний жесткий диск, диск cd-rw, дискета 3, 5")</t>
  </si>
  <si>
    <t>И.о. начальника ОЭБ</t>
  </si>
  <si>
    <t>Краткая характеристика товаров (работ, услуг)</t>
  </si>
  <si>
    <t>Начальник ОЭПиК</t>
  </si>
  <si>
    <t>Программа (коробочная версия программного продукта)</t>
  </si>
  <si>
    <t>*Сроки проведения конкурентных процедур закупки</t>
  </si>
  <si>
    <t>568,19 тыс.руб.</t>
  </si>
  <si>
    <t>ориентировочная сумма 6151,13 тыс. руб. без НДС (в рамках планируемого бюджета ОИиКТ по текущей  деятельности на 2019г.</t>
  </si>
  <si>
    <t>______________Г.Н.Гилимьянова</t>
  </si>
  <si>
    <t>Расходные материалы к принтерам и МФУ (термопленка, смазки, чистящая жидкость, св-во для восстановления, пасты,  лампы, ремни, бумага для принтера этикетки )</t>
  </si>
  <si>
    <t xml:space="preserve"> Зап.части к принтерам и МФУ(фотобарабан, фьюзер, валы, термоблоки, ролики, ракеля)</t>
  </si>
  <si>
    <t>Ед. изм.</t>
  </si>
  <si>
    <t>СОГЛАСОВАНО: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</si>
</sst>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0.00_)"/>
    <numFmt numFmtId="166" formatCode="_-* #,##0.00\ _р_._-;\-* #,##0.00\ _р_._-;_-* &quot;-&quot;??\ _р_._-;_-@_-"/>
    <numFmt numFmtId="167" formatCode="_-* #,##0_р_._-;\-* #,##0_р_._-;_-* &quot;-&quot;??_р_._-;_-@_-"/>
    <numFmt numFmtId="168" formatCode="#,##0.0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Courier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3">
    <xf numFmtId="0" fontId="0" fillId="0" borderId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3" borderId="0" applyNumberFormat="0" applyBorder="0" applyAlignment="0" applyProtection="0"/>
    <xf numFmtId="166" fontId="1" fillId="0" borderId="0" applyFont="0" applyFill="0" applyBorder="0" applyAlignment="0" applyProtection="0"/>
    <xf numFmtId="165" fontId="8" fillId="0" borderId="0"/>
  </cellStyleXfs>
  <cellXfs count="198">
    <xf numFmtId="0" fontId="0" fillId="0" borderId="0" xfId="0"/>
    <xf numFmtId="0" fontId="7" fillId="0" borderId="0" xfId="0" applyFont="1"/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/>
    <xf numFmtId="49" fontId="0" fillId="0" borderId="0" xfId="0" applyNumberFormat="1"/>
    <xf numFmtId="0" fontId="7" fillId="0" borderId="0" xfId="0" applyFont="1"/>
    <xf numFmtId="49" fontId="7" fillId="0" borderId="0" xfId="0" applyNumberFormat="1" applyFont="1"/>
    <xf numFmtId="0" fontId="10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 indent="1"/>
    </xf>
    <xf numFmtId="0" fontId="9" fillId="0" borderId="0" xfId="0" applyFont="1" applyFill="1" applyAlignment="1">
      <alignment horizontal="left" vertical="top" wrapText="1" indent="1"/>
    </xf>
    <xf numFmtId="0" fontId="13" fillId="0" borderId="0" xfId="0" applyFont="1" applyFill="1" applyAlignment="1">
      <alignment horizontal="left" vertical="center" indent="8"/>
    </xf>
    <xf numFmtId="0" fontId="13" fillId="0" borderId="0" xfId="0" applyFont="1" applyFill="1" applyAlignment="1">
      <alignment horizontal="left" vertical="top" indent="1"/>
    </xf>
    <xf numFmtId="0" fontId="13" fillId="0" borderId="0" xfId="0" applyFont="1" applyFill="1" applyAlignment="1">
      <alignment horizontal="left" indent="1"/>
    </xf>
    <xf numFmtId="0" fontId="9" fillId="2" borderId="0" xfId="0" applyFont="1" applyFill="1" applyBorder="1"/>
    <xf numFmtId="0" fontId="9" fillId="0" borderId="0" xfId="0" applyFont="1"/>
    <xf numFmtId="0" fontId="11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top" wrapText="1"/>
    </xf>
    <xf numFmtId="0" fontId="6" fillId="0" borderId="0" xfId="0" applyFont="1"/>
    <xf numFmtId="0" fontId="6" fillId="0" borderId="0" xfId="0" applyFont="1" applyAlignment="1"/>
    <xf numFmtId="49" fontId="6" fillId="0" borderId="0" xfId="0" applyNumberFormat="1" applyFont="1"/>
    <xf numFmtId="49" fontId="6" fillId="0" borderId="0" xfId="0" applyNumberFormat="1" applyFont="1" applyAlignment="1"/>
    <xf numFmtId="49" fontId="7" fillId="0" borderId="3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top" wrapText="1"/>
    </xf>
    <xf numFmtId="49" fontId="14" fillId="2" borderId="3" xfId="0" applyNumberFormat="1" applyFont="1" applyFill="1" applyBorder="1" applyAlignment="1">
      <alignment horizontal="center" vertical="center" wrapText="1"/>
    </xf>
    <xf numFmtId="0" fontId="17" fillId="0" borderId="0" xfId="0" applyFont="1"/>
    <xf numFmtId="49" fontId="17" fillId="0" borderId="0" xfId="0" applyNumberFormat="1" applyFont="1"/>
    <xf numFmtId="0" fontId="18" fillId="2" borderId="1" xfId="0" applyFont="1" applyFill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14" fillId="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top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0" fontId="20" fillId="2" borderId="0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 wrapText="1"/>
    </xf>
    <xf numFmtId="0" fontId="22" fillId="0" borderId="7" xfId="0" applyFont="1" applyBorder="1" applyAlignment="1">
      <alignment horizontal="center" vertical="top" wrapText="1"/>
    </xf>
    <xf numFmtId="168" fontId="21" fillId="0" borderId="15" xfId="11" applyNumberFormat="1" applyFont="1" applyFill="1" applyBorder="1" applyAlignment="1">
      <alignment horizontal="center" vertical="top" wrapText="1"/>
    </xf>
    <xf numFmtId="3" fontId="21" fillId="0" borderId="15" xfId="11" applyNumberFormat="1" applyFont="1" applyFill="1" applyBorder="1" applyAlignment="1">
      <alignment horizontal="center" vertical="top" wrapText="1"/>
    </xf>
    <xf numFmtId="168" fontId="21" fillId="0" borderId="14" xfId="11" applyNumberFormat="1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49" fontId="21" fillId="0" borderId="19" xfId="12" applyNumberFormat="1" applyFont="1" applyFill="1" applyBorder="1" applyAlignment="1" applyProtection="1">
      <alignment horizontal="center" vertical="top"/>
      <protection locked="0"/>
    </xf>
    <xf numFmtId="49" fontId="21" fillId="0" borderId="3" xfId="12" applyNumberFormat="1" applyFont="1" applyFill="1" applyBorder="1" applyAlignment="1" applyProtection="1">
      <alignment horizontal="left" vertical="top" wrapText="1" indent="1"/>
      <protection locked="0"/>
    </xf>
    <xf numFmtId="4" fontId="21" fillId="0" borderId="3" xfId="12" applyNumberFormat="1" applyFont="1" applyFill="1" applyBorder="1" applyAlignment="1" applyProtection="1">
      <alignment horizontal="center" vertical="top"/>
      <protection locked="0"/>
    </xf>
    <xf numFmtId="4" fontId="23" fillId="0" borderId="3" xfId="0" applyNumberFormat="1" applyFont="1" applyFill="1" applyBorder="1" applyAlignment="1">
      <alignment horizontal="center" vertical="top" wrapText="1"/>
    </xf>
    <xf numFmtId="9" fontId="23" fillId="0" borderId="3" xfId="9" applyFont="1" applyFill="1" applyBorder="1" applyAlignment="1">
      <alignment horizontal="center" vertical="top" wrapText="1"/>
    </xf>
    <xf numFmtId="9" fontId="23" fillId="0" borderId="20" xfId="9" applyFont="1" applyFill="1" applyBorder="1" applyAlignment="1">
      <alignment horizontal="center" vertical="top" wrapText="1"/>
    </xf>
    <xf numFmtId="4" fontId="21" fillId="0" borderId="19" xfId="12" applyNumberFormat="1" applyFont="1" applyFill="1" applyBorder="1" applyAlignment="1" applyProtection="1">
      <alignment horizontal="center" vertical="top"/>
      <protection locked="0"/>
    </xf>
    <xf numFmtId="9" fontId="23" fillId="0" borderId="21" xfId="9" applyFont="1" applyFill="1" applyBorder="1" applyAlignment="1">
      <alignment horizontal="center" vertical="top" wrapText="1"/>
    </xf>
    <xf numFmtId="4" fontId="21" fillId="0" borderId="22" xfId="12" applyNumberFormat="1" applyFont="1" applyFill="1" applyBorder="1" applyAlignment="1" applyProtection="1">
      <alignment horizontal="center" vertical="top"/>
      <protection locked="0"/>
    </xf>
    <xf numFmtId="4" fontId="21" fillId="0" borderId="20" xfId="12" applyNumberFormat="1" applyFont="1" applyFill="1" applyBorder="1" applyAlignment="1" applyProtection="1">
      <alignment horizontal="center" vertical="top"/>
      <protection locked="0"/>
    </xf>
    <xf numFmtId="4" fontId="21" fillId="0" borderId="21" xfId="12" applyNumberFormat="1" applyFont="1" applyFill="1" applyBorder="1" applyAlignment="1" applyProtection="1">
      <alignment horizontal="center" vertical="top"/>
      <protection locked="0"/>
    </xf>
    <xf numFmtId="4" fontId="23" fillId="0" borderId="19" xfId="0" applyNumberFormat="1" applyFont="1" applyFill="1" applyBorder="1" applyAlignment="1">
      <alignment horizontal="center" vertical="top" wrapText="1"/>
    </xf>
    <xf numFmtId="43" fontId="22" fillId="0" borderId="19" xfId="8" applyFont="1" applyBorder="1" applyAlignment="1">
      <alignment horizontal="left" vertical="top" wrapText="1"/>
    </xf>
    <xf numFmtId="49" fontId="24" fillId="4" borderId="23" xfId="12" applyNumberFormat="1" applyFont="1" applyFill="1" applyBorder="1" applyAlignment="1" applyProtection="1">
      <alignment horizontal="center" vertical="top"/>
      <protection locked="0"/>
    </xf>
    <xf numFmtId="49" fontId="24" fillId="4" borderId="1" xfId="12" applyNumberFormat="1" applyFont="1" applyFill="1" applyBorder="1" applyAlignment="1" applyProtection="1">
      <alignment horizontal="left" vertical="top" wrapText="1" indent="2"/>
      <protection locked="0"/>
    </xf>
    <xf numFmtId="4" fontId="21" fillId="0" borderId="1" xfId="12" applyNumberFormat="1" applyFont="1" applyFill="1" applyBorder="1" applyAlignment="1" applyProtection="1">
      <alignment horizontal="center" vertical="top"/>
      <protection locked="0"/>
    </xf>
    <xf numFmtId="4" fontId="24" fillId="0" borderId="1" xfId="12" applyNumberFormat="1" applyFont="1" applyFill="1" applyBorder="1" applyAlignment="1" applyProtection="1">
      <alignment horizontal="center" vertical="top"/>
      <protection locked="0"/>
    </xf>
    <xf numFmtId="4" fontId="23" fillId="0" borderId="1" xfId="0" applyNumberFormat="1" applyFont="1" applyFill="1" applyBorder="1" applyAlignment="1">
      <alignment horizontal="center" vertical="top" wrapText="1"/>
    </xf>
    <xf numFmtId="9" fontId="23" fillId="0" borderId="1" xfId="9" applyFont="1" applyFill="1" applyBorder="1" applyAlignment="1">
      <alignment horizontal="center" vertical="top" wrapText="1"/>
    </xf>
    <xf numFmtId="4" fontId="25" fillId="0" borderId="1" xfId="0" applyNumberFormat="1" applyFont="1" applyFill="1" applyBorder="1" applyAlignment="1">
      <alignment horizontal="center" vertical="top"/>
    </xf>
    <xf numFmtId="9" fontId="23" fillId="0" borderId="24" xfId="9" applyFont="1" applyFill="1" applyBorder="1" applyAlignment="1">
      <alignment horizontal="center" vertical="top" wrapText="1"/>
    </xf>
    <xf numFmtId="4" fontId="21" fillId="0" borderId="23" xfId="12" applyNumberFormat="1" applyFont="1" applyFill="1" applyBorder="1" applyAlignment="1" applyProtection="1">
      <alignment horizontal="center" vertical="top"/>
      <protection locked="0"/>
    </xf>
    <xf numFmtId="9" fontId="23" fillId="0" borderId="25" xfId="9" applyFont="1" applyFill="1" applyBorder="1" applyAlignment="1">
      <alignment horizontal="center" vertical="top" wrapText="1"/>
    </xf>
    <xf numFmtId="4" fontId="25" fillId="0" borderId="26" xfId="0" applyNumberFormat="1" applyFont="1" applyFill="1" applyBorder="1" applyAlignment="1">
      <alignment horizontal="center" vertical="top"/>
    </xf>
    <xf numFmtId="4" fontId="25" fillId="0" borderId="23" xfId="0" applyNumberFormat="1" applyFont="1" applyFill="1" applyBorder="1" applyAlignment="1">
      <alignment horizontal="center" vertical="top"/>
    </xf>
    <xf numFmtId="4" fontId="25" fillId="0" borderId="24" xfId="0" applyNumberFormat="1" applyFont="1" applyFill="1" applyBorder="1" applyAlignment="1">
      <alignment horizontal="center" vertical="top"/>
    </xf>
    <xf numFmtId="4" fontId="21" fillId="0" borderId="25" xfId="12" applyNumberFormat="1" applyFont="1" applyFill="1" applyBorder="1" applyAlignment="1" applyProtection="1">
      <alignment horizontal="center" vertical="top"/>
      <protection locked="0"/>
    </xf>
    <xf numFmtId="4" fontId="23" fillId="0" borderId="23" xfId="0" applyNumberFormat="1" applyFont="1" applyFill="1" applyBorder="1" applyAlignment="1">
      <alignment horizontal="center" vertical="top" wrapText="1"/>
    </xf>
    <xf numFmtId="43" fontId="22" fillId="4" borderId="23" xfId="8" applyFont="1" applyFill="1" applyBorder="1" applyAlignment="1">
      <alignment horizontal="left" vertical="top" wrapText="1"/>
    </xf>
    <xf numFmtId="49" fontId="24" fillId="0" borderId="23" xfId="12" applyNumberFormat="1" applyFont="1" applyFill="1" applyBorder="1" applyAlignment="1" applyProtection="1">
      <alignment horizontal="center" vertical="top"/>
      <protection locked="0"/>
    </xf>
    <xf numFmtId="49" fontId="24" fillId="0" borderId="1" xfId="12" applyNumberFormat="1" applyFont="1" applyFill="1" applyBorder="1" applyAlignment="1" applyProtection="1">
      <alignment horizontal="left" vertical="top" wrapText="1" indent="2"/>
      <protection locked="0"/>
    </xf>
    <xf numFmtId="43" fontId="22" fillId="0" borderId="23" xfId="8" applyFont="1" applyBorder="1" applyAlignment="1">
      <alignment horizontal="left" vertical="top" wrapText="1"/>
    </xf>
    <xf numFmtId="4" fontId="22" fillId="4" borderId="24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left" vertical="top" indent="1"/>
    </xf>
    <xf numFmtId="0" fontId="25" fillId="0" borderId="0" xfId="0" applyFont="1" applyFill="1" applyBorder="1" applyAlignment="1">
      <alignment horizontal="left" vertical="top" wrapText="1" indent="1"/>
    </xf>
    <xf numFmtId="4" fontId="21" fillId="0" borderId="0" xfId="12" applyNumberFormat="1" applyFont="1" applyFill="1" applyBorder="1" applyAlignment="1" applyProtection="1">
      <alignment horizontal="center" vertical="top"/>
      <protection locked="0"/>
    </xf>
    <xf numFmtId="4" fontId="23" fillId="0" borderId="0" xfId="0" applyNumberFormat="1" applyFont="1" applyFill="1" applyBorder="1" applyAlignment="1">
      <alignment horizontal="center" vertical="top" wrapText="1"/>
    </xf>
    <xf numFmtId="9" fontId="23" fillId="0" borderId="0" xfId="9" applyFont="1" applyFill="1" applyBorder="1" applyAlignment="1">
      <alignment horizontal="center" vertical="top" wrapText="1"/>
    </xf>
    <xf numFmtId="0" fontId="25" fillId="0" borderId="34" xfId="0" applyFont="1" applyFill="1" applyBorder="1" applyAlignment="1">
      <alignment horizontal="left" vertical="top" indent="1"/>
    </xf>
    <xf numFmtId="0" fontId="25" fillId="0" borderId="35" xfId="0" applyFont="1" applyFill="1" applyBorder="1" applyAlignment="1">
      <alignment horizontal="left" vertical="top" indent="1"/>
    </xf>
    <xf numFmtId="4" fontId="21" fillId="0" borderId="34" xfId="10" applyNumberFormat="1" applyFont="1" applyFill="1" applyBorder="1" applyAlignment="1">
      <alignment horizontal="right" vertical="top" wrapText="1" indent="1"/>
    </xf>
    <xf numFmtId="4" fontId="21" fillId="0" borderId="35" xfId="10" applyNumberFormat="1" applyFont="1" applyFill="1" applyBorder="1" applyAlignment="1">
      <alignment horizontal="right" vertical="top" wrapText="1" indent="1"/>
    </xf>
    <xf numFmtId="4" fontId="23" fillId="0" borderId="34" xfId="0" applyNumberFormat="1" applyFont="1" applyFill="1" applyBorder="1" applyAlignment="1">
      <alignment horizontal="center" vertical="top" wrapText="1"/>
    </xf>
    <xf numFmtId="9" fontId="23" fillId="0" borderId="35" xfId="9" applyFont="1" applyFill="1" applyBorder="1" applyAlignment="1">
      <alignment horizontal="center" vertical="top" wrapText="1"/>
    </xf>
    <xf numFmtId="49" fontId="21" fillId="0" borderId="30" xfId="12" applyNumberFormat="1" applyFont="1" applyFill="1" applyBorder="1" applyAlignment="1" applyProtection="1">
      <alignment horizontal="center" vertical="top"/>
      <protection locked="0"/>
    </xf>
    <xf numFmtId="49" fontId="21" fillId="0" borderId="28" xfId="12" applyNumberFormat="1" applyFont="1" applyFill="1" applyBorder="1" applyAlignment="1" applyProtection="1">
      <alignment horizontal="left" vertical="top" wrapText="1" indent="1"/>
      <protection locked="0"/>
    </xf>
    <xf numFmtId="4" fontId="21" fillId="0" borderId="28" xfId="12" applyNumberFormat="1" applyFont="1" applyFill="1" applyBorder="1" applyAlignment="1" applyProtection="1">
      <alignment horizontal="center" vertical="top"/>
      <protection locked="0"/>
    </xf>
    <xf numFmtId="4" fontId="23" fillId="0" borderId="28" xfId="0" applyNumberFormat="1" applyFont="1" applyFill="1" applyBorder="1" applyAlignment="1">
      <alignment horizontal="center" vertical="top" wrapText="1"/>
    </xf>
    <xf numFmtId="9" fontId="23" fillId="0" borderId="28" xfId="9" applyFont="1" applyFill="1" applyBorder="1" applyAlignment="1">
      <alignment horizontal="center" vertical="top" wrapText="1"/>
    </xf>
    <xf numFmtId="9" fontId="23" fillId="0" borderId="31" xfId="9" applyFont="1" applyFill="1" applyBorder="1" applyAlignment="1">
      <alignment horizontal="center" vertical="top" wrapText="1"/>
    </xf>
    <xf numFmtId="4" fontId="21" fillId="0" borderId="27" xfId="12" applyNumberFormat="1" applyFont="1" applyFill="1" applyBorder="1" applyAlignment="1" applyProtection="1">
      <alignment horizontal="center" vertical="top"/>
      <protection locked="0"/>
    </xf>
    <xf numFmtId="9" fontId="23" fillId="0" borderId="29" xfId="9" applyFont="1" applyFill="1" applyBorder="1" applyAlignment="1">
      <alignment horizontal="center" vertical="top" wrapText="1"/>
    </xf>
    <xf numFmtId="4" fontId="21" fillId="0" borderId="30" xfId="12" applyNumberFormat="1" applyFont="1" applyFill="1" applyBorder="1" applyAlignment="1" applyProtection="1">
      <alignment horizontal="center" vertical="top"/>
      <protection locked="0"/>
    </xf>
    <xf numFmtId="4" fontId="21" fillId="0" borderId="29" xfId="12" applyNumberFormat="1" applyFont="1" applyFill="1" applyBorder="1" applyAlignment="1" applyProtection="1">
      <alignment horizontal="center" vertical="top"/>
      <protection locked="0"/>
    </xf>
    <xf numFmtId="4" fontId="21" fillId="0" borderId="31" xfId="12" applyNumberFormat="1" applyFont="1" applyFill="1" applyBorder="1" applyAlignment="1" applyProtection="1">
      <alignment horizontal="center" vertical="top"/>
      <protection locked="0"/>
    </xf>
    <xf numFmtId="4" fontId="23" fillId="0" borderId="30" xfId="0" applyNumberFormat="1" applyFont="1" applyFill="1" applyBorder="1" applyAlignment="1">
      <alignment horizontal="center" vertical="top" wrapText="1"/>
    </xf>
    <xf numFmtId="43" fontId="22" fillId="0" borderId="30" xfId="8" applyFont="1" applyBorder="1" applyAlignment="1">
      <alignment horizontal="left" vertical="top" wrapText="1"/>
    </xf>
    <xf numFmtId="49" fontId="24" fillId="4" borderId="19" xfId="12" applyNumberFormat="1" applyFont="1" applyFill="1" applyBorder="1" applyAlignment="1" applyProtection="1">
      <alignment horizontal="center" vertical="top" wrapText="1"/>
      <protection locked="0"/>
    </xf>
    <xf numFmtId="49" fontId="24" fillId="4" borderId="3" xfId="12" applyNumberFormat="1" applyFont="1" applyFill="1" applyBorder="1" applyAlignment="1" applyProtection="1">
      <alignment horizontal="left" vertical="top" wrapText="1" indent="2"/>
      <protection locked="0"/>
    </xf>
    <xf numFmtId="4" fontId="24" fillId="0" borderId="3" xfId="12" applyNumberFormat="1" applyFont="1" applyFill="1" applyBorder="1" applyAlignment="1" applyProtection="1">
      <alignment horizontal="center" vertical="top"/>
      <protection locked="0"/>
    </xf>
    <xf numFmtId="4" fontId="25" fillId="0" borderId="3" xfId="0" applyNumberFormat="1" applyFont="1" applyFill="1" applyBorder="1" applyAlignment="1">
      <alignment horizontal="center" vertical="top"/>
    </xf>
    <xf numFmtId="4" fontId="25" fillId="0" borderId="22" xfId="0" applyNumberFormat="1" applyFont="1" applyFill="1" applyBorder="1" applyAlignment="1">
      <alignment horizontal="center" vertical="top"/>
    </xf>
    <xf numFmtId="4" fontId="25" fillId="0" borderId="19" xfId="0" applyNumberFormat="1" applyFont="1" applyFill="1" applyBorder="1" applyAlignment="1">
      <alignment horizontal="center" vertical="top"/>
    </xf>
    <xf numFmtId="4" fontId="24" fillId="0" borderId="20" xfId="12" applyNumberFormat="1" applyFont="1" applyFill="1" applyBorder="1" applyAlignment="1" applyProtection="1">
      <alignment horizontal="center" vertical="top"/>
      <protection locked="0"/>
    </xf>
    <xf numFmtId="4" fontId="24" fillId="0" borderId="22" xfId="12" applyNumberFormat="1" applyFont="1" applyFill="1" applyBorder="1" applyAlignment="1" applyProtection="1">
      <alignment horizontal="center" vertical="top"/>
      <protection locked="0"/>
    </xf>
    <xf numFmtId="43" fontId="22" fillId="4" borderId="19" xfId="8" applyFont="1" applyFill="1" applyBorder="1" applyAlignment="1">
      <alignment horizontal="left" vertical="top" wrapText="1"/>
    </xf>
    <xf numFmtId="49" fontId="24" fillId="4" borderId="23" xfId="12" applyNumberFormat="1" applyFont="1" applyFill="1" applyBorder="1" applyAlignment="1" applyProtection="1">
      <alignment horizontal="center" vertical="top" wrapText="1"/>
      <protection locked="0"/>
    </xf>
    <xf numFmtId="4" fontId="24" fillId="0" borderId="24" xfId="12" applyNumberFormat="1" applyFont="1" applyFill="1" applyBorder="1" applyAlignment="1" applyProtection="1">
      <alignment horizontal="center" vertical="top"/>
      <protection locked="0"/>
    </xf>
    <xf numFmtId="4" fontId="24" fillId="0" borderId="26" xfId="12" applyNumberFormat="1" applyFont="1" applyFill="1" applyBorder="1" applyAlignment="1" applyProtection="1">
      <alignment horizontal="center" vertical="top"/>
      <protection locked="0"/>
    </xf>
    <xf numFmtId="49" fontId="24" fillId="4" borderId="14" xfId="12" applyNumberFormat="1" applyFont="1" applyFill="1" applyBorder="1" applyAlignment="1" applyProtection="1">
      <alignment horizontal="center" vertical="top" wrapText="1"/>
      <protection locked="0"/>
    </xf>
    <xf numFmtId="49" fontId="24" fillId="4" borderId="15" xfId="12" applyNumberFormat="1" applyFont="1" applyFill="1" applyBorder="1" applyAlignment="1" applyProtection="1">
      <alignment horizontal="left" vertical="top" wrapText="1" indent="2"/>
      <protection locked="0"/>
    </xf>
    <xf numFmtId="4" fontId="21" fillId="0" borderId="15" xfId="12" applyNumberFormat="1" applyFont="1" applyFill="1" applyBorder="1" applyAlignment="1" applyProtection="1">
      <alignment horizontal="center" vertical="top"/>
      <protection locked="0"/>
    </xf>
    <xf numFmtId="4" fontId="24" fillId="0" borderId="15" xfId="12" applyNumberFormat="1" applyFont="1" applyFill="1" applyBorder="1" applyAlignment="1" applyProtection="1">
      <alignment horizontal="center" vertical="top"/>
      <protection locked="0"/>
    </xf>
    <xf numFmtId="4" fontId="23" fillId="0" borderId="15" xfId="0" applyNumberFormat="1" applyFont="1" applyFill="1" applyBorder="1" applyAlignment="1">
      <alignment horizontal="center" vertical="top" wrapText="1"/>
    </xf>
    <xf numFmtId="9" fontId="23" fillId="0" borderId="15" xfId="9" applyFont="1" applyFill="1" applyBorder="1" applyAlignment="1">
      <alignment horizontal="center" vertical="top" wrapText="1"/>
    </xf>
    <xf numFmtId="4" fontId="25" fillId="0" borderId="15" xfId="0" applyNumberFormat="1" applyFont="1" applyFill="1" applyBorder="1" applyAlignment="1">
      <alignment horizontal="center" vertical="top"/>
    </xf>
    <xf numFmtId="9" fontId="23" fillId="0" borderId="17" xfId="9" applyFont="1" applyFill="1" applyBorder="1" applyAlignment="1">
      <alignment horizontal="center" vertical="top" wrapText="1"/>
    </xf>
    <xf numFmtId="4" fontId="25" fillId="0" borderId="18" xfId="0" applyNumberFormat="1" applyFont="1" applyFill="1" applyBorder="1" applyAlignment="1">
      <alignment horizontal="center" vertical="top"/>
    </xf>
    <xf numFmtId="9" fontId="23" fillId="0" borderId="16" xfId="9" applyFont="1" applyFill="1" applyBorder="1" applyAlignment="1">
      <alignment horizontal="center" vertical="top" wrapText="1"/>
    </xf>
    <xf numFmtId="4" fontId="25" fillId="0" borderId="14" xfId="0" applyNumberFormat="1" applyFont="1" applyFill="1" applyBorder="1" applyAlignment="1">
      <alignment horizontal="center" vertical="top"/>
    </xf>
    <xf numFmtId="4" fontId="21" fillId="0" borderId="14" xfId="12" applyNumberFormat="1" applyFont="1" applyFill="1" applyBorder="1" applyAlignment="1" applyProtection="1">
      <alignment horizontal="center" vertical="top"/>
      <protection locked="0"/>
    </xf>
    <xf numFmtId="4" fontId="24" fillId="0" borderId="16" xfId="12" applyNumberFormat="1" applyFont="1" applyFill="1" applyBorder="1" applyAlignment="1" applyProtection="1">
      <alignment horizontal="center" vertical="top"/>
      <protection locked="0"/>
    </xf>
    <xf numFmtId="4" fontId="21" fillId="0" borderId="17" xfId="12" applyNumberFormat="1" applyFont="1" applyFill="1" applyBorder="1" applyAlignment="1" applyProtection="1">
      <alignment horizontal="center" vertical="top"/>
      <protection locked="0"/>
    </xf>
    <xf numFmtId="4" fontId="23" fillId="0" borderId="14" xfId="0" applyNumberFormat="1" applyFont="1" applyFill="1" applyBorder="1" applyAlignment="1">
      <alignment horizontal="center" vertical="top" wrapText="1"/>
    </xf>
    <xf numFmtId="4" fontId="24" fillId="0" borderId="18" xfId="12" applyNumberFormat="1" applyFont="1" applyFill="1" applyBorder="1" applyAlignment="1" applyProtection="1">
      <alignment horizontal="center" vertical="top"/>
      <protection locked="0"/>
    </xf>
    <xf numFmtId="43" fontId="22" fillId="4" borderId="14" xfId="8" applyFont="1" applyFill="1" applyBorder="1" applyAlignment="1">
      <alignment horizontal="left" vertical="top" wrapText="1"/>
    </xf>
    <xf numFmtId="43" fontId="10" fillId="0" borderId="2" xfId="0" applyNumberFormat="1" applyFont="1" applyFill="1" applyBorder="1" applyAlignment="1">
      <alignment horizontal="center" vertical="center" wrapText="1"/>
    </xf>
    <xf numFmtId="43" fontId="10" fillId="0" borderId="4" xfId="0" applyNumberFormat="1" applyFont="1" applyFill="1" applyBorder="1" applyAlignment="1">
      <alignment horizontal="center" vertical="center" wrapText="1"/>
    </xf>
    <xf numFmtId="43" fontId="10" fillId="0" borderId="3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49" fontId="10" fillId="0" borderId="33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32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left" vertical="top" wrapText="1"/>
    </xf>
    <xf numFmtId="49" fontId="7" fillId="0" borderId="2" xfId="0" applyNumberFormat="1" applyFont="1" applyBorder="1" applyAlignment="1">
      <alignment horizontal="left" vertical="top" wrapText="1"/>
    </xf>
    <xf numFmtId="49" fontId="7" fillId="0" borderId="4" xfId="0" applyNumberFormat="1" applyFont="1" applyBorder="1" applyAlignment="1">
      <alignment horizontal="left" vertical="top" wrapText="1"/>
    </xf>
    <xf numFmtId="49" fontId="7" fillId="0" borderId="3" xfId="0" applyNumberFormat="1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top" wrapText="1"/>
    </xf>
    <xf numFmtId="49" fontId="10" fillId="0" borderId="4" xfId="0" applyNumberFormat="1" applyFont="1" applyFill="1" applyBorder="1" applyAlignment="1">
      <alignment horizontal="center" vertical="top" wrapText="1"/>
    </xf>
    <xf numFmtId="49" fontId="10" fillId="0" borderId="3" xfId="0" applyNumberFormat="1" applyFont="1" applyFill="1" applyBorder="1" applyAlignment="1">
      <alignment horizontal="center" vertical="top" wrapText="1"/>
    </xf>
    <xf numFmtId="3" fontId="21" fillId="0" borderId="7" xfId="12" applyNumberFormat="1" applyFont="1" applyFill="1" applyBorder="1" applyAlignment="1">
      <alignment horizontal="center" vertical="top"/>
    </xf>
    <xf numFmtId="167" fontId="21" fillId="0" borderId="6" xfId="11" applyNumberFormat="1" applyFont="1" applyFill="1" applyBorder="1" applyAlignment="1" applyProtection="1">
      <alignment horizontal="center" vertical="top" wrapText="1"/>
      <protection locked="0"/>
    </xf>
    <xf numFmtId="167" fontId="21" fillId="0" borderId="14" xfId="11" applyNumberFormat="1" applyFont="1" applyFill="1" applyBorder="1" applyAlignment="1" applyProtection="1">
      <alignment horizontal="center" vertical="top" wrapText="1"/>
      <protection locked="0"/>
    </xf>
    <xf numFmtId="167" fontId="21" fillId="0" borderId="7" xfId="11" applyNumberFormat="1" applyFont="1" applyFill="1" applyBorder="1" applyAlignment="1" applyProtection="1">
      <alignment horizontal="center" vertical="top" wrapText="1"/>
      <protection locked="0"/>
    </xf>
    <xf numFmtId="167" fontId="21" fillId="0" borderId="15" xfId="11" applyNumberFormat="1" applyFont="1" applyFill="1" applyBorder="1" applyAlignment="1" applyProtection="1">
      <alignment horizontal="center" vertical="top" wrapText="1"/>
      <protection locked="0"/>
    </xf>
    <xf numFmtId="0" fontId="22" fillId="0" borderId="8" xfId="0" applyFont="1" applyFill="1" applyBorder="1" applyAlignment="1">
      <alignment horizontal="center" vertical="top"/>
    </xf>
    <xf numFmtId="0" fontId="22" fillId="0" borderId="9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/>
    </xf>
    <xf numFmtId="0" fontId="22" fillId="0" borderId="11" xfId="0" applyFont="1" applyFill="1" applyBorder="1" applyAlignment="1">
      <alignment horizontal="center" vertical="top"/>
    </xf>
    <xf numFmtId="0" fontId="21" fillId="0" borderId="12" xfId="0" applyFont="1" applyFill="1" applyBorder="1" applyAlignment="1">
      <alignment horizontal="center" vertical="top" wrapText="1"/>
    </xf>
    <xf numFmtId="0" fontId="21" fillId="0" borderId="7" xfId="0" applyFont="1" applyFill="1" applyBorder="1" applyAlignment="1">
      <alignment horizontal="center" vertical="top" wrapText="1"/>
    </xf>
    <xf numFmtId="0" fontId="21" fillId="0" borderId="8" xfId="0" applyFont="1" applyFill="1" applyBorder="1" applyAlignment="1">
      <alignment horizontal="center" vertical="top" wrapText="1"/>
    </xf>
    <xf numFmtId="0" fontId="21" fillId="0" borderId="6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/>
    </xf>
    <xf numFmtId="0" fontId="22" fillId="0" borderId="13" xfId="0" applyFont="1" applyFill="1" applyBorder="1" applyAlignment="1">
      <alignment horizontal="center" vertical="top"/>
    </xf>
    <xf numFmtId="0" fontId="22" fillId="0" borderId="14" xfId="0" applyFont="1" applyFill="1" applyBorder="1" applyAlignment="1">
      <alignment horizontal="center" vertical="top"/>
    </xf>
    <xf numFmtId="0" fontId="22" fillId="0" borderId="17" xfId="0" applyFont="1" applyFill="1" applyBorder="1" applyAlignment="1">
      <alignment horizontal="center" vertical="top"/>
    </xf>
    <xf numFmtId="0" fontId="21" fillId="0" borderId="15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3" fontId="23" fillId="0" borderId="15" xfId="11" applyNumberFormat="1" applyFont="1" applyFill="1" applyBorder="1" applyAlignment="1">
      <alignment horizontal="center" vertical="top" wrapText="1"/>
    </xf>
    <xf numFmtId="3" fontId="23" fillId="0" borderId="16" xfId="11" applyNumberFormat="1" applyFont="1" applyFill="1" applyBorder="1" applyAlignment="1">
      <alignment horizontal="center" vertical="top" wrapText="1"/>
    </xf>
    <xf numFmtId="3" fontId="23" fillId="0" borderId="17" xfId="11" applyNumberFormat="1" applyFont="1" applyFill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</cellXfs>
  <cellStyles count="13">
    <cellStyle name="Обычный" xfId="0" builtinId="0"/>
    <cellStyle name="Обычный 2" xfId="1"/>
    <cellStyle name="Обычный 2 3" xfId="5"/>
    <cellStyle name="Обычный 3" xfId="2"/>
    <cellStyle name="Обычный 3 2" xfId="6"/>
    <cellStyle name="Обычный 6" xfId="4"/>
    <cellStyle name="Обычный 7" xfId="7"/>
    <cellStyle name="Обычный_Формы к 2006" xfId="12"/>
    <cellStyle name="Плохой" xfId="10" builtinId="27"/>
    <cellStyle name="Процентный" xfId="9" builtinId="5"/>
    <cellStyle name="Финансовый" xfId="8" builtinId="3"/>
    <cellStyle name="Финансовый 2" xfId="3"/>
    <cellStyle name="Финансовый_Формы к 2006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8;&#1057;&#1059;/&#1050;&#1052;&#1059;%20HiAB%203%20&#1082;&#1074;.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7;&#1040;&#1052;&#1054;&#1057;&#1042;&#1040;&#1051;&#1067;/&#1050;&#1052;&#1059;/&#1058;&#1057;&#1059;/&#1053;&#1086;&#1074;&#1099;&#1077;%20&#1094;&#1077;&#1085;&#1099;%20&#1085;&#1072;%20%203%20&#1082;&#1074;%20HIA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0;&#1052;&#1059;/&#1053;&#1086;&#1074;&#1099;&#1077;%20&#1094;&#1077;&#1085;&#1099;%20&#1085;&#1072;%20%203%20&#1082;&#1074;%20HIAB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7;&#1040;&#1052;&#1054;&#1057;&#1042;&#1040;&#1051;&#1067;/&#1050;&#1052;&#1059;/&#1053;&#1086;&#1074;&#1099;&#1077;%20&#1094;&#1077;&#1085;&#1099;%20&#1085;&#1072;%20%203%20&#1082;&#1074;%20HIA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0;&#1052;&#1059;/&#1088;&#1072;&#1089;&#1096;&#1080;&#1092;&#1088;&#1086;&#1074;&#1082;&#1072;%20&#1082;%20&#1076;&#1086;&#1087;&#1086;&#1083;&#1085;&#1077;&#1085;&#1080;&#1102;%20&#1086;&#1090;%2001.10&#1072;&#1074;&#109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7;&#1040;&#1052;&#1054;&#1057;&#1042;&#1040;&#1051;&#1067;/&#1050;&#1052;&#1059;/&#1088;&#1072;&#1089;&#1096;&#1080;&#1092;&#1088;&#1086;&#1074;&#1082;&#1072;%20&#1082;%20&#1076;&#1086;&#1087;&#1086;&#1083;&#1085;&#1077;&#1085;&#1080;&#1102;%20&#1086;&#1090;%2001.10&#1072;&#1074;&#109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3;&#1086;&#1074;&#1099;&#1077;%20&#1094;&#1077;&#1085;&#1099;%20&#1085;&#1072;%20%203%20&#1082;&#1074;%20HIAB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7;&#1040;&#1052;&#1054;&#1057;&#1042;&#1040;&#1051;&#1067;/&#1053;&#1086;&#1074;&#1099;&#1077;%20&#1094;&#1077;&#1085;&#1099;%20&#1085;&#1072;%20%203%20&#1082;&#1074;%20HIA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0;&#1052;&#1059;/&#1058;&#1057;&#1059;/&#1050;&#1052;&#1059;%20HiAB%203%20&#1082;&#1074;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7;&#1040;&#1052;&#1054;&#1057;&#1042;&#1040;&#1051;&#1067;/&#1050;&#1052;&#1059;/&#1058;&#1057;&#1059;/&#1050;&#1052;&#1059;%20HiAB%203%20&#1082;&#1074;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0;&#1052;&#1059;/&#1050;&#1052;&#1059;%20HiAB%203%20&#1082;&#1074;.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7;&#1040;&#1052;&#1054;&#1057;&#1042;&#1040;&#1051;&#1067;/&#1050;&#1052;&#1059;/&#1050;&#1052;&#1059;%20HiAB%203%20&#1082;&#1074;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7;&#1040;&#1052;&#1054;&#1057;&#1042;&#1040;&#1051;&#1067;/&#1058;&#1057;&#1059;/&#1050;&#1052;&#1059;%20HiAB%203%20&#1082;&#1074;.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8;&#1057;&#1059;/&#1053;&#1086;&#1074;&#1099;&#1077;%20&#1094;&#1077;&#1085;&#1099;%20&#1085;&#1072;%20%203%20&#1082;&#1074;%20HIA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7;&#1040;&#1052;&#1054;&#1057;&#1042;&#1040;&#1051;&#1067;/&#1058;&#1057;&#1059;/&#1053;&#1086;&#1074;&#1099;&#1077;%20&#1094;&#1077;&#1085;&#1099;%20&#1085;&#1072;%20%203%20&#1082;&#1074;%20HIAB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0;&#1052;&#1059;/&#1058;&#1057;&#1059;/&#1053;&#1086;&#1074;&#1099;&#1077;%20&#1094;&#1077;&#1085;&#1099;%20&#1085;&#1072;%20%203%20&#1082;&#1074;%20HIA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  <sheetName val="HIAB"/>
      <sheetName val="HIAB 7 авг"/>
      <sheetName val="HIAB 7авг доп"/>
      <sheetName val="HIAB 5авг "/>
      <sheetName val="HIAB 5авг  _2_"/>
      <sheetName val="UNIC 5авг  _2_"/>
      <sheetName val="UNIC 5авг "/>
      <sheetName val="HIAB без Нефтемаша рознич"/>
      <sheetName val="HIAB без Нефтемаша скидка"/>
      <sheetName val="HIAB 13 авг "/>
      <sheetName val="HIAB _2_"/>
      <sheetName val="HIAB 5авг  (2)"/>
      <sheetName val="UNIC 5авг  (2)"/>
      <sheetName val="HIAB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СУ"/>
      <sheetName val="уст платф"/>
      <sheetName val="Лист1 _2_"/>
      <sheetName val="HIAB расшифр"/>
      <sheetName val="HIAB расшифр (2)"/>
      <sheetName val="unic весь (2)"/>
      <sheetName val="unic "/>
      <sheetName val="переченьHIAB"/>
      <sheetName val="HIAB расшифр _2_"/>
      <sheetName val="unic весь _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HIAB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HIAB"/>
      <sheetName val="HIAB 7 авг"/>
      <sheetName val="HIAB 7авг доп"/>
      <sheetName val="HIAB 5авг "/>
      <sheetName val="HIAB 5авг  (2)"/>
      <sheetName val="UNIC 5авг  (2)"/>
      <sheetName val="UNIC 5авг "/>
      <sheetName val="перечень 3кв КАМАЗ"/>
      <sheetName val="HIAB без Нефтемаша рознич"/>
      <sheetName val="HIAB без Нефтемаша скидка"/>
      <sheetName val="перечень сравнит"/>
      <sheetName val="HIAB 13 авг "/>
      <sheetName val="HIAB (2)"/>
      <sheetName val="HIAB 5авг  _2_"/>
      <sheetName val="UNIC 5авг  _2_"/>
      <sheetName val="HIAB _2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  <sheetName val="HIAB"/>
      <sheetName val="HIAB 7 авг"/>
      <sheetName val="HIAB 7авг доп"/>
      <sheetName val="HIAB 5авг "/>
      <sheetName val="HIAB 5авг  _2_"/>
      <sheetName val="UNIC 5авг  _2_"/>
      <sheetName val="UNIC 5авг "/>
      <sheetName val="HIAB без Нефтемаша рознич"/>
      <sheetName val="HIAB без Нефтемаша скидка"/>
      <sheetName val="HIAB 13 авг "/>
      <sheetName val="HIAB _2_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"/>
  <sheetViews>
    <sheetView tabSelected="1" view="pageBreakPreview" topLeftCell="A7" zoomScale="60" zoomScaleNormal="100" workbookViewId="0">
      <selection activeCell="I18" sqref="I18"/>
    </sheetView>
  </sheetViews>
  <sheetFormatPr defaultRowHeight="14.4" x14ac:dyDescent="0.3"/>
  <cols>
    <col min="1" max="1" width="12.33203125" customWidth="1"/>
    <col min="2" max="2" width="29.88671875" customWidth="1"/>
    <col min="3" max="3" width="21.6640625" customWidth="1"/>
    <col min="4" max="4" width="5.21875" customWidth="1"/>
    <col min="5" max="5" width="13.77734375" style="4" customWidth="1"/>
    <col min="6" max="6" width="27.33203125" style="4" customWidth="1"/>
    <col min="7" max="7" width="14.6640625" style="4" customWidth="1"/>
    <col min="8" max="8" width="15.5546875" style="4" customWidth="1"/>
    <col min="9" max="9" width="13.33203125" style="4" customWidth="1"/>
    <col min="10" max="10" width="14" style="4" customWidth="1"/>
    <col min="11" max="11" width="13.6640625" style="4" customWidth="1"/>
    <col min="12" max="12" width="25.21875" style="4" customWidth="1"/>
  </cols>
  <sheetData>
    <row r="1" spans="1:13" ht="23.4" customHeight="1" x14ac:dyDescent="0.3">
      <c r="A1" s="156" t="s">
        <v>142</v>
      </c>
      <c r="B1" s="156"/>
      <c r="C1" s="17"/>
      <c r="D1" s="25"/>
      <c r="E1" s="26"/>
      <c r="F1" s="26"/>
      <c r="G1" s="26"/>
      <c r="H1" s="26"/>
      <c r="I1" s="26"/>
      <c r="J1" s="26"/>
      <c r="K1" s="19" t="s">
        <v>67</v>
      </c>
      <c r="L1" s="19"/>
    </row>
    <row r="2" spans="1:13" ht="22.8" customHeight="1" x14ac:dyDescent="0.3">
      <c r="A2" s="17" t="s">
        <v>131</v>
      </c>
      <c r="B2" s="17"/>
      <c r="C2" s="17"/>
      <c r="D2" s="25"/>
      <c r="E2" s="26"/>
      <c r="F2" s="26"/>
      <c r="G2" s="26"/>
      <c r="H2" s="26"/>
      <c r="I2" s="26"/>
      <c r="J2" s="26"/>
      <c r="K2" s="19" t="s">
        <v>69</v>
      </c>
      <c r="L2" s="19"/>
    </row>
    <row r="3" spans="1:13" ht="19.8" customHeight="1" x14ac:dyDescent="0.3">
      <c r="A3" s="18" t="s">
        <v>71</v>
      </c>
      <c r="B3" s="18"/>
      <c r="C3" s="18"/>
      <c r="D3" s="25"/>
      <c r="E3" s="26"/>
      <c r="F3" s="26"/>
      <c r="G3" s="26"/>
      <c r="H3" s="26"/>
      <c r="I3" s="26"/>
      <c r="J3" s="26"/>
      <c r="K3" s="19" t="s">
        <v>68</v>
      </c>
      <c r="L3" s="19"/>
    </row>
    <row r="4" spans="1:13" ht="24.6" customHeight="1" x14ac:dyDescent="0.3">
      <c r="A4" s="18" t="s">
        <v>70</v>
      </c>
      <c r="B4" s="18"/>
      <c r="C4" s="18"/>
      <c r="D4" s="25"/>
      <c r="E4" s="26"/>
      <c r="F4" s="26"/>
      <c r="G4" s="26"/>
      <c r="H4" s="26"/>
      <c r="I4" s="26"/>
      <c r="J4" s="26"/>
      <c r="K4" s="20" t="s">
        <v>70</v>
      </c>
      <c r="L4" s="20"/>
    </row>
    <row r="5" spans="1:13" ht="26.4" customHeight="1" x14ac:dyDescent="0.3">
      <c r="A5" s="18"/>
      <c r="B5" s="18"/>
      <c r="C5" s="18"/>
      <c r="D5" s="25"/>
      <c r="E5" s="26"/>
      <c r="F5" s="26"/>
      <c r="G5" s="26"/>
      <c r="H5" s="26"/>
      <c r="I5" s="26"/>
      <c r="J5" s="26"/>
      <c r="K5" s="20"/>
      <c r="L5" s="20"/>
    </row>
    <row r="6" spans="1:13" ht="15.6" x14ac:dyDescent="0.3">
      <c r="A6" s="18"/>
      <c r="B6" s="18"/>
      <c r="C6" s="18"/>
      <c r="D6" s="25"/>
      <c r="E6" s="26"/>
      <c r="F6" s="26"/>
      <c r="G6" s="26"/>
      <c r="H6" s="26"/>
      <c r="I6" s="26"/>
      <c r="J6" s="26"/>
      <c r="K6" s="20" t="s">
        <v>133</v>
      </c>
      <c r="L6" s="20"/>
    </row>
    <row r="7" spans="1:13" ht="15.6" x14ac:dyDescent="0.3">
      <c r="A7" s="18"/>
      <c r="B7" s="18"/>
      <c r="C7" s="18"/>
      <c r="D7" s="25"/>
      <c r="E7" s="26"/>
      <c r="F7" s="26"/>
      <c r="G7" s="26"/>
      <c r="H7" s="26"/>
      <c r="I7" s="26"/>
      <c r="J7" s="26"/>
      <c r="K7" s="20" t="s">
        <v>138</v>
      </c>
      <c r="L7" s="20"/>
    </row>
    <row r="8" spans="1:13" ht="24.6" customHeight="1" x14ac:dyDescent="0.3">
      <c r="A8" s="18"/>
      <c r="B8" s="18"/>
      <c r="C8" s="18"/>
      <c r="D8" s="25"/>
      <c r="E8" s="26"/>
      <c r="F8" s="26"/>
      <c r="G8" s="26"/>
      <c r="H8" s="26"/>
      <c r="I8" s="26"/>
      <c r="J8" s="26"/>
      <c r="K8" s="20" t="s">
        <v>70</v>
      </c>
      <c r="L8" s="20"/>
    </row>
    <row r="9" spans="1:13" s="1" customFormat="1" ht="18" customHeight="1" x14ac:dyDescent="0.3">
      <c r="A9" s="18"/>
      <c r="B9" s="18"/>
      <c r="C9" s="18"/>
      <c r="D9" s="25"/>
      <c r="E9" s="26"/>
      <c r="F9" s="26"/>
      <c r="G9" s="26"/>
      <c r="H9" s="26"/>
      <c r="I9" s="26"/>
      <c r="J9" s="26"/>
      <c r="K9" s="20"/>
      <c r="L9" s="20"/>
    </row>
    <row r="10" spans="1:13" s="5" customFormat="1" ht="24.6" customHeight="1" x14ac:dyDescent="0.3">
      <c r="A10" s="140" t="s">
        <v>53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</row>
    <row r="11" spans="1:13" s="1" customFormat="1" ht="15.6" x14ac:dyDescent="0.3">
      <c r="A11" s="141" t="s">
        <v>54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</row>
    <row r="12" spans="1:13" s="5" customFormat="1" ht="36" customHeight="1" x14ac:dyDescent="0.3">
      <c r="A12" s="139" t="s">
        <v>72</v>
      </c>
      <c r="B12" s="139"/>
      <c r="C12" s="139"/>
      <c r="D12" s="139"/>
      <c r="E12" s="2"/>
      <c r="F12" s="2"/>
      <c r="G12" s="2"/>
      <c r="H12" s="2"/>
      <c r="I12" s="2"/>
      <c r="J12" s="2"/>
      <c r="K12" s="2"/>
      <c r="L12" s="2"/>
    </row>
    <row r="13" spans="1:13" s="1" customFormat="1" ht="41.4" customHeight="1" x14ac:dyDescent="0.3">
      <c r="A13" s="145" t="s">
        <v>0</v>
      </c>
      <c r="B13" s="142" t="s">
        <v>2</v>
      </c>
      <c r="C13" s="150" t="s">
        <v>132</v>
      </c>
      <c r="D13" s="151"/>
      <c r="E13" s="170" t="s">
        <v>128</v>
      </c>
      <c r="F13" s="164" t="s">
        <v>73</v>
      </c>
      <c r="G13" s="133" t="s">
        <v>3</v>
      </c>
      <c r="H13" s="136" t="s">
        <v>1</v>
      </c>
      <c r="I13" s="136" t="s">
        <v>4</v>
      </c>
      <c r="J13" s="148" t="s">
        <v>135</v>
      </c>
      <c r="K13" s="149"/>
      <c r="L13" s="136" t="s">
        <v>7</v>
      </c>
      <c r="M13" s="15"/>
    </row>
    <row r="14" spans="1:13" s="1" customFormat="1" ht="54.6" customHeight="1" x14ac:dyDescent="0.3">
      <c r="A14" s="146"/>
      <c r="B14" s="143"/>
      <c r="C14" s="142" t="s">
        <v>66</v>
      </c>
      <c r="D14" s="142" t="s">
        <v>141</v>
      </c>
      <c r="E14" s="171"/>
      <c r="F14" s="165"/>
      <c r="G14" s="134"/>
      <c r="H14" s="137"/>
      <c r="I14" s="137"/>
      <c r="J14" s="154" t="s">
        <v>5</v>
      </c>
      <c r="K14" s="152" t="s">
        <v>6</v>
      </c>
      <c r="L14" s="137"/>
      <c r="M14" s="15"/>
    </row>
    <row r="15" spans="1:13" s="1" customFormat="1" ht="3" hidden="1" customHeight="1" x14ac:dyDescent="0.3">
      <c r="A15" s="147"/>
      <c r="B15" s="144"/>
      <c r="C15" s="144"/>
      <c r="D15" s="144"/>
      <c r="E15" s="172"/>
      <c r="F15" s="166"/>
      <c r="G15" s="135"/>
      <c r="H15" s="138"/>
      <c r="I15" s="138"/>
      <c r="J15" s="155"/>
      <c r="K15" s="153"/>
      <c r="L15" s="138"/>
    </row>
    <row r="16" spans="1:13" s="1" customFormat="1" ht="64.8" customHeight="1" x14ac:dyDescent="0.3">
      <c r="A16" s="28" t="s">
        <v>31</v>
      </c>
      <c r="B16" s="23" t="s">
        <v>52</v>
      </c>
      <c r="C16" s="23" t="s">
        <v>63</v>
      </c>
      <c r="D16" s="35" t="s">
        <v>127</v>
      </c>
      <c r="E16" s="167" t="s">
        <v>136</v>
      </c>
      <c r="F16" s="158" t="s">
        <v>137</v>
      </c>
      <c r="G16" s="22" t="s">
        <v>8</v>
      </c>
      <c r="H16" s="22" t="s">
        <v>47</v>
      </c>
      <c r="I16" s="22" t="s">
        <v>48</v>
      </c>
      <c r="J16" s="22" t="s">
        <v>26</v>
      </c>
      <c r="K16" s="22" t="s">
        <v>49</v>
      </c>
      <c r="L16" s="27" t="s">
        <v>14</v>
      </c>
    </row>
    <row r="17" spans="1:12" s="5" customFormat="1" ht="114.6" customHeight="1" x14ac:dyDescent="0.3">
      <c r="A17" s="28" t="s">
        <v>32</v>
      </c>
      <c r="B17" s="23" t="s">
        <v>139</v>
      </c>
      <c r="C17" s="23" t="s">
        <v>63</v>
      </c>
      <c r="D17" s="24" t="s">
        <v>127</v>
      </c>
      <c r="E17" s="168"/>
      <c r="F17" s="159"/>
      <c r="G17" s="22" t="s">
        <v>8</v>
      </c>
      <c r="H17" s="21" t="s">
        <v>47</v>
      </c>
      <c r="I17" s="21" t="s">
        <v>48</v>
      </c>
      <c r="J17" s="21" t="s">
        <v>26</v>
      </c>
      <c r="K17" s="21" t="s">
        <v>49</v>
      </c>
      <c r="L17" s="27" t="s">
        <v>14</v>
      </c>
    </row>
    <row r="18" spans="1:12" s="5" customFormat="1" ht="52.2" customHeight="1" x14ac:dyDescent="0.3">
      <c r="A18" s="28" t="s">
        <v>33</v>
      </c>
      <c r="B18" s="23" t="s">
        <v>60</v>
      </c>
      <c r="C18" s="23" t="s">
        <v>63</v>
      </c>
      <c r="D18" s="24" t="s">
        <v>127</v>
      </c>
      <c r="E18" s="168"/>
      <c r="F18" s="159"/>
      <c r="G18" s="22" t="s">
        <v>8</v>
      </c>
      <c r="H18" s="21" t="s">
        <v>47</v>
      </c>
      <c r="I18" s="21" t="s">
        <v>48</v>
      </c>
      <c r="J18" s="21" t="s">
        <v>26</v>
      </c>
      <c r="K18" s="21" t="s">
        <v>49</v>
      </c>
      <c r="L18" s="27" t="s">
        <v>14</v>
      </c>
    </row>
    <row r="19" spans="1:12" s="1" customFormat="1" ht="50.4" customHeight="1" x14ac:dyDescent="0.3">
      <c r="A19" s="28" t="s">
        <v>34</v>
      </c>
      <c r="B19" s="23" t="s">
        <v>59</v>
      </c>
      <c r="C19" s="23" t="s">
        <v>63</v>
      </c>
      <c r="D19" s="24" t="s">
        <v>127</v>
      </c>
      <c r="E19" s="168"/>
      <c r="F19" s="159"/>
      <c r="G19" s="22" t="s">
        <v>8</v>
      </c>
      <c r="H19" s="21" t="s">
        <v>47</v>
      </c>
      <c r="I19" s="21" t="s">
        <v>48</v>
      </c>
      <c r="J19" s="21" t="s">
        <v>26</v>
      </c>
      <c r="K19" s="21" t="s">
        <v>49</v>
      </c>
      <c r="L19" s="27" t="s">
        <v>14</v>
      </c>
    </row>
    <row r="20" spans="1:12" s="5" customFormat="1" ht="66.599999999999994" customHeight="1" x14ac:dyDescent="0.3">
      <c r="A20" s="28" t="s">
        <v>35</v>
      </c>
      <c r="B20" s="23" t="s">
        <v>58</v>
      </c>
      <c r="C20" s="23" t="s">
        <v>63</v>
      </c>
      <c r="D20" s="24" t="s">
        <v>127</v>
      </c>
      <c r="E20" s="169"/>
      <c r="F20" s="159"/>
      <c r="G20" s="22" t="s">
        <v>8</v>
      </c>
      <c r="H20" s="21" t="s">
        <v>47</v>
      </c>
      <c r="I20" s="21" t="s">
        <v>48</v>
      </c>
      <c r="J20" s="21" t="s">
        <v>26</v>
      </c>
      <c r="K20" s="21" t="s">
        <v>49</v>
      </c>
      <c r="L20" s="27" t="s">
        <v>14</v>
      </c>
    </row>
    <row r="21" spans="1:12" s="1" customFormat="1" ht="81" customHeight="1" x14ac:dyDescent="0.3">
      <c r="A21" s="28" t="s">
        <v>36</v>
      </c>
      <c r="B21" s="23" t="s">
        <v>29</v>
      </c>
      <c r="C21" s="23" t="s">
        <v>64</v>
      </c>
      <c r="D21" s="24" t="s">
        <v>127</v>
      </c>
      <c r="E21" s="167" t="s">
        <v>74</v>
      </c>
      <c r="F21" s="159"/>
      <c r="G21" s="22" t="s">
        <v>8</v>
      </c>
      <c r="H21" s="21" t="s">
        <v>47</v>
      </c>
      <c r="I21" s="21" t="s">
        <v>48</v>
      </c>
      <c r="J21" s="21" t="s">
        <v>26</v>
      </c>
      <c r="K21" s="21" t="s">
        <v>49</v>
      </c>
      <c r="L21" s="27" t="s">
        <v>14</v>
      </c>
    </row>
    <row r="22" spans="1:12" s="1" customFormat="1" ht="64.2" customHeight="1" x14ac:dyDescent="0.3">
      <c r="A22" s="28" t="s">
        <v>37</v>
      </c>
      <c r="B22" s="23" t="s">
        <v>140</v>
      </c>
      <c r="C22" s="23" t="s">
        <v>64</v>
      </c>
      <c r="D22" s="24" t="s">
        <v>127</v>
      </c>
      <c r="E22" s="168"/>
      <c r="F22" s="159"/>
      <c r="G22" s="22" t="s">
        <v>8</v>
      </c>
      <c r="H22" s="21" t="s">
        <v>47</v>
      </c>
      <c r="I22" s="21" t="s">
        <v>48</v>
      </c>
      <c r="J22" s="21" t="s">
        <v>26</v>
      </c>
      <c r="K22" s="21" t="s">
        <v>49</v>
      </c>
      <c r="L22" s="27" t="s">
        <v>14</v>
      </c>
    </row>
    <row r="23" spans="1:12" s="1" customFormat="1" ht="55.2" customHeight="1" x14ac:dyDescent="0.3">
      <c r="A23" s="28" t="s">
        <v>38</v>
      </c>
      <c r="B23" s="23" t="s">
        <v>27</v>
      </c>
      <c r="C23" s="23" t="s">
        <v>64</v>
      </c>
      <c r="D23" s="24" t="s">
        <v>127</v>
      </c>
      <c r="E23" s="168"/>
      <c r="F23" s="159"/>
      <c r="G23" s="22" t="s">
        <v>8</v>
      </c>
      <c r="H23" s="21" t="s">
        <v>47</v>
      </c>
      <c r="I23" s="21" t="s">
        <v>48</v>
      </c>
      <c r="J23" s="21" t="s">
        <v>26</v>
      </c>
      <c r="K23" s="21" t="s">
        <v>49</v>
      </c>
      <c r="L23" s="27" t="s">
        <v>14</v>
      </c>
    </row>
    <row r="24" spans="1:12" s="5" customFormat="1" ht="82.2" customHeight="1" x14ac:dyDescent="0.3">
      <c r="A24" s="28" t="s">
        <v>39</v>
      </c>
      <c r="B24" s="23" t="s">
        <v>130</v>
      </c>
      <c r="C24" s="23" t="s">
        <v>64</v>
      </c>
      <c r="D24" s="24" t="s">
        <v>127</v>
      </c>
      <c r="E24" s="168"/>
      <c r="F24" s="159"/>
      <c r="G24" s="22" t="s">
        <v>8</v>
      </c>
      <c r="H24" s="22" t="s">
        <v>47</v>
      </c>
      <c r="I24" s="22" t="s">
        <v>48</v>
      </c>
      <c r="J24" s="22" t="s">
        <v>26</v>
      </c>
      <c r="K24" s="22" t="s">
        <v>49</v>
      </c>
      <c r="L24" s="27" t="s">
        <v>14</v>
      </c>
    </row>
    <row r="25" spans="1:12" s="5" customFormat="1" ht="104.4" customHeight="1" x14ac:dyDescent="0.3">
      <c r="A25" s="28" t="s">
        <v>40</v>
      </c>
      <c r="B25" s="23" t="s">
        <v>65</v>
      </c>
      <c r="C25" s="23" t="s">
        <v>64</v>
      </c>
      <c r="D25" s="24" t="s">
        <v>127</v>
      </c>
      <c r="E25" s="168"/>
      <c r="F25" s="159"/>
      <c r="G25" s="22" t="s">
        <v>8</v>
      </c>
      <c r="H25" s="22" t="s">
        <v>47</v>
      </c>
      <c r="I25" s="22" t="s">
        <v>48</v>
      </c>
      <c r="J25" s="22" t="s">
        <v>26</v>
      </c>
      <c r="K25" s="22" t="s">
        <v>49</v>
      </c>
      <c r="L25" s="27" t="s">
        <v>14</v>
      </c>
    </row>
    <row r="26" spans="1:12" s="5" customFormat="1" ht="51" customHeight="1" x14ac:dyDescent="0.3">
      <c r="A26" s="28" t="s">
        <v>41</v>
      </c>
      <c r="B26" s="23" t="s">
        <v>129</v>
      </c>
      <c r="C26" s="23" t="s">
        <v>64</v>
      </c>
      <c r="D26" s="24" t="s">
        <v>127</v>
      </c>
      <c r="E26" s="169"/>
      <c r="F26" s="159"/>
      <c r="G26" s="22" t="s">
        <v>8</v>
      </c>
      <c r="H26" s="21" t="s">
        <v>47</v>
      </c>
      <c r="I26" s="21" t="s">
        <v>48</v>
      </c>
      <c r="J26" s="21" t="s">
        <v>26</v>
      </c>
      <c r="K26" s="21" t="s">
        <v>49</v>
      </c>
      <c r="L26" s="27" t="s">
        <v>14</v>
      </c>
    </row>
    <row r="27" spans="1:12" s="1" customFormat="1" ht="52.2" customHeight="1" x14ac:dyDescent="0.3">
      <c r="A27" s="28" t="s">
        <v>42</v>
      </c>
      <c r="B27" s="23" t="s">
        <v>50</v>
      </c>
      <c r="C27" s="23" t="s">
        <v>62</v>
      </c>
      <c r="D27" s="24" t="s">
        <v>127</v>
      </c>
      <c r="E27" s="161" t="s">
        <v>75</v>
      </c>
      <c r="F27" s="159"/>
      <c r="G27" s="22" t="s">
        <v>8</v>
      </c>
      <c r="H27" s="21" t="s">
        <v>47</v>
      </c>
      <c r="I27" s="21" t="s">
        <v>48</v>
      </c>
      <c r="J27" s="21" t="s">
        <v>26</v>
      </c>
      <c r="K27" s="21" t="s">
        <v>49</v>
      </c>
      <c r="L27" s="27" t="s">
        <v>14</v>
      </c>
    </row>
    <row r="28" spans="1:12" s="1" customFormat="1" ht="86.4" customHeight="1" x14ac:dyDescent="0.3">
      <c r="A28" s="28" t="s">
        <v>43</v>
      </c>
      <c r="B28" s="23" t="s">
        <v>30</v>
      </c>
      <c r="C28" s="23" t="s">
        <v>62</v>
      </c>
      <c r="D28" s="24" t="s">
        <v>127</v>
      </c>
      <c r="E28" s="162"/>
      <c r="F28" s="159"/>
      <c r="G28" s="22" t="s">
        <v>8</v>
      </c>
      <c r="H28" s="21" t="s">
        <v>47</v>
      </c>
      <c r="I28" s="21" t="s">
        <v>48</v>
      </c>
      <c r="J28" s="21" t="s">
        <v>26</v>
      </c>
      <c r="K28" s="21" t="s">
        <v>49</v>
      </c>
      <c r="L28" s="27" t="s">
        <v>14</v>
      </c>
    </row>
    <row r="29" spans="1:12" s="5" customFormat="1" ht="51" customHeight="1" x14ac:dyDescent="0.3">
      <c r="A29" s="28" t="s">
        <v>44</v>
      </c>
      <c r="B29" s="23" t="s">
        <v>28</v>
      </c>
      <c r="C29" s="23" t="s">
        <v>62</v>
      </c>
      <c r="D29" s="24" t="s">
        <v>127</v>
      </c>
      <c r="E29" s="162"/>
      <c r="F29" s="159"/>
      <c r="G29" s="22" t="s">
        <v>8</v>
      </c>
      <c r="H29" s="21" t="s">
        <v>47</v>
      </c>
      <c r="I29" s="21" t="s">
        <v>48</v>
      </c>
      <c r="J29" s="21" t="s">
        <v>26</v>
      </c>
      <c r="K29" s="21" t="s">
        <v>49</v>
      </c>
      <c r="L29" s="27" t="s">
        <v>14</v>
      </c>
    </row>
    <row r="30" spans="1:12" s="5" customFormat="1" ht="48.6" customHeight="1" x14ac:dyDescent="0.3">
      <c r="A30" s="28" t="s">
        <v>45</v>
      </c>
      <c r="B30" s="23" t="s">
        <v>57</v>
      </c>
      <c r="C30" s="23" t="s">
        <v>62</v>
      </c>
      <c r="D30" s="24" t="s">
        <v>127</v>
      </c>
      <c r="E30" s="162"/>
      <c r="F30" s="159"/>
      <c r="G30" s="22" t="s">
        <v>8</v>
      </c>
      <c r="H30" s="22" t="s">
        <v>47</v>
      </c>
      <c r="I30" s="22" t="s">
        <v>48</v>
      </c>
      <c r="J30" s="22" t="s">
        <v>26</v>
      </c>
      <c r="K30" s="22" t="s">
        <v>49</v>
      </c>
      <c r="L30" s="27" t="s">
        <v>14</v>
      </c>
    </row>
    <row r="31" spans="1:12" s="1" customFormat="1" ht="72" customHeight="1" x14ac:dyDescent="0.3">
      <c r="A31" s="28" t="s">
        <v>46</v>
      </c>
      <c r="B31" s="23" t="s">
        <v>61</v>
      </c>
      <c r="C31" s="23" t="s">
        <v>62</v>
      </c>
      <c r="D31" s="24" t="s">
        <v>127</v>
      </c>
      <c r="E31" s="162"/>
      <c r="F31" s="159"/>
      <c r="G31" s="22" t="s">
        <v>8</v>
      </c>
      <c r="H31" s="22" t="s">
        <v>47</v>
      </c>
      <c r="I31" s="22" t="s">
        <v>48</v>
      </c>
      <c r="J31" s="22" t="s">
        <v>26</v>
      </c>
      <c r="K31" s="22" t="s">
        <v>49</v>
      </c>
      <c r="L31" s="27" t="s">
        <v>14</v>
      </c>
    </row>
    <row r="32" spans="1:12" s="5" customFormat="1" ht="58.2" customHeight="1" x14ac:dyDescent="0.3">
      <c r="A32" s="28" t="s">
        <v>51</v>
      </c>
      <c r="B32" s="23" t="s">
        <v>134</v>
      </c>
      <c r="C32" s="23" t="s">
        <v>62</v>
      </c>
      <c r="D32" s="24" t="s">
        <v>127</v>
      </c>
      <c r="E32" s="163"/>
      <c r="F32" s="160"/>
      <c r="G32" s="22" t="s">
        <v>8</v>
      </c>
      <c r="H32" s="22" t="s">
        <v>47</v>
      </c>
      <c r="I32" s="22" t="s">
        <v>48</v>
      </c>
      <c r="J32" s="22" t="s">
        <v>26</v>
      </c>
      <c r="K32" s="22" t="s">
        <v>49</v>
      </c>
      <c r="L32" s="27" t="s">
        <v>14</v>
      </c>
    </row>
    <row r="33" spans="1:12" s="5" customFormat="1" ht="22.2" customHeight="1" x14ac:dyDescent="0.3">
      <c r="A33" s="32"/>
      <c r="B33" s="16"/>
      <c r="C33" s="16"/>
      <c r="D33" s="30"/>
      <c r="E33" s="31"/>
      <c r="F33" s="16"/>
      <c r="G33" s="33"/>
      <c r="H33" s="33"/>
      <c r="I33" s="33"/>
      <c r="J33" s="33"/>
      <c r="K33" s="33"/>
      <c r="L33" s="34"/>
    </row>
    <row r="34" spans="1:12" s="5" customFormat="1" ht="49.8" customHeight="1" x14ac:dyDescent="0.3">
      <c r="A34" s="157" t="s">
        <v>55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</row>
    <row r="35" spans="1:12" s="1" customFormat="1" ht="31.2" customHeight="1" x14ac:dyDescent="0.3">
      <c r="A35" s="156" t="s">
        <v>56</v>
      </c>
      <c r="B35" s="156"/>
      <c r="C35" s="156"/>
      <c r="D35" s="156"/>
      <c r="E35" s="156"/>
      <c r="F35" s="36"/>
      <c r="G35" s="36"/>
      <c r="H35" s="36"/>
      <c r="I35" s="36"/>
      <c r="J35" s="36"/>
      <c r="K35" s="36"/>
      <c r="L35" s="37"/>
    </row>
    <row r="36" spans="1:12" s="1" customFormat="1" ht="31.8" customHeight="1" x14ac:dyDescent="0.3">
      <c r="A36" s="156" t="s">
        <v>13</v>
      </c>
      <c r="B36" s="156"/>
      <c r="C36" s="29"/>
      <c r="D36" s="17"/>
      <c r="E36" s="19"/>
      <c r="F36" s="19"/>
      <c r="G36" s="19"/>
      <c r="H36" s="19"/>
      <c r="I36" s="19"/>
      <c r="J36" s="19"/>
      <c r="K36" s="19"/>
      <c r="L36" s="19"/>
    </row>
    <row r="37" spans="1:12" s="1" customFormat="1" ht="15.6" customHeight="1" x14ac:dyDescent="0.3">
      <c r="A37" s="29"/>
      <c r="B37" s="29"/>
      <c r="C37" s="29"/>
      <c r="D37" s="17"/>
      <c r="E37" s="19" t="s">
        <v>11</v>
      </c>
      <c r="F37" s="19" t="s">
        <v>12</v>
      </c>
      <c r="G37" s="19"/>
      <c r="H37" s="19"/>
      <c r="I37" s="19"/>
      <c r="J37" s="19"/>
      <c r="K37" s="19"/>
      <c r="L37" s="19"/>
    </row>
    <row r="38" spans="1:12" s="5" customFormat="1" ht="15.6" customHeight="1" x14ac:dyDescent="0.3">
      <c r="A38" s="156" t="s">
        <v>10</v>
      </c>
      <c r="B38" s="156"/>
      <c r="C38" s="29"/>
      <c r="D38" s="17"/>
      <c r="E38" s="19"/>
      <c r="F38" s="19"/>
      <c r="G38" s="19"/>
      <c r="H38" s="19"/>
      <c r="I38" s="19"/>
      <c r="J38" s="19"/>
      <c r="K38" s="19"/>
      <c r="L38" s="19"/>
    </row>
    <row r="39" spans="1:12" s="1" customFormat="1" ht="15.6" customHeight="1" x14ac:dyDescent="0.3">
      <c r="A39" s="5"/>
      <c r="B39" s="5"/>
      <c r="C39" s="5"/>
      <c r="D39" s="5"/>
      <c r="E39" s="19" t="s">
        <v>11</v>
      </c>
      <c r="F39" s="19" t="s">
        <v>15</v>
      </c>
      <c r="G39" s="6"/>
      <c r="H39" s="6"/>
      <c r="I39" s="6"/>
      <c r="J39" s="6"/>
      <c r="K39" s="6"/>
      <c r="L39" s="6"/>
    </row>
    <row r="40" spans="1:12" s="1" customFormat="1" ht="15.6" customHeight="1" x14ac:dyDescent="0.3">
      <c r="B40" s="5"/>
      <c r="C40" s="5"/>
      <c r="E40" s="3"/>
      <c r="F40" s="6"/>
      <c r="G40" s="6"/>
      <c r="H40" s="3"/>
      <c r="I40" s="3"/>
      <c r="J40" s="3"/>
      <c r="K40" s="3"/>
      <c r="L40" s="3"/>
    </row>
    <row r="41" spans="1:12" s="1" customFormat="1" ht="15.6" customHeight="1" x14ac:dyDescent="0.3">
      <c r="B41" s="5"/>
      <c r="C41" s="5"/>
      <c r="E41" s="3"/>
      <c r="F41" s="6"/>
      <c r="G41" s="6"/>
      <c r="H41" s="3"/>
      <c r="I41" s="3"/>
      <c r="J41" s="3"/>
      <c r="K41" s="3"/>
      <c r="L41" s="3"/>
    </row>
    <row r="42" spans="1:12" s="1" customFormat="1" ht="15.6" customHeight="1" x14ac:dyDescent="0.3">
      <c r="B42" s="5"/>
      <c r="C42" s="5"/>
      <c r="E42" s="3"/>
      <c r="F42" s="6"/>
      <c r="G42" s="6"/>
      <c r="H42" s="3"/>
      <c r="I42" s="3"/>
      <c r="J42" s="3"/>
      <c r="K42" s="3"/>
      <c r="L42" s="3"/>
    </row>
    <row r="43" spans="1:12" s="1" customFormat="1" ht="15.6" x14ac:dyDescent="0.3">
      <c r="B43" s="5"/>
      <c r="C43" s="5"/>
      <c r="E43" s="3"/>
      <c r="F43" s="6"/>
      <c r="G43" s="6"/>
      <c r="H43" s="3"/>
      <c r="I43" s="3"/>
      <c r="J43" s="3"/>
      <c r="K43" s="3"/>
      <c r="L43" s="3"/>
    </row>
    <row r="44" spans="1:12" s="1" customFormat="1" ht="15.6" x14ac:dyDescent="0.3">
      <c r="B44" s="5"/>
      <c r="C44" s="5"/>
      <c r="E44" s="3"/>
      <c r="F44" s="6"/>
      <c r="G44" s="6"/>
      <c r="H44" s="3"/>
      <c r="I44" s="3"/>
      <c r="J44" s="3"/>
      <c r="K44" s="3"/>
      <c r="L44" s="3"/>
    </row>
    <row r="45" spans="1:12" s="1" customFormat="1" ht="15.6" x14ac:dyDescent="0.3">
      <c r="B45" s="5"/>
      <c r="C45" s="5"/>
      <c r="E45" s="3"/>
      <c r="F45" s="6"/>
      <c r="G45" s="6"/>
      <c r="H45" s="3"/>
      <c r="I45" s="3"/>
      <c r="J45" s="3"/>
      <c r="K45" s="3"/>
      <c r="L45" s="3"/>
    </row>
    <row r="46" spans="1:12" s="1" customFormat="1" ht="15.6" x14ac:dyDescent="0.3">
      <c r="B46" s="5"/>
      <c r="C46" s="5"/>
      <c r="E46" s="3"/>
      <c r="F46" s="6"/>
      <c r="G46" s="6"/>
      <c r="H46" s="3"/>
      <c r="I46" s="3"/>
      <c r="J46" s="3"/>
      <c r="K46" s="3"/>
      <c r="L46" s="3"/>
    </row>
    <row r="47" spans="1:12" s="1" customFormat="1" ht="15.6" x14ac:dyDescent="0.3">
      <c r="B47" s="5"/>
      <c r="C47" s="5"/>
      <c r="E47" s="3"/>
      <c r="F47" s="6"/>
      <c r="G47" s="6"/>
      <c r="H47" s="3"/>
      <c r="I47" s="3"/>
      <c r="J47" s="3"/>
      <c r="K47" s="3"/>
      <c r="L47" s="3"/>
    </row>
    <row r="48" spans="1:12" s="1" customFormat="1" ht="15.6" x14ac:dyDescent="0.3">
      <c r="B48" s="5"/>
      <c r="C48" s="5"/>
      <c r="E48" s="3"/>
      <c r="F48" s="6"/>
      <c r="G48" s="6"/>
      <c r="H48" s="3"/>
      <c r="I48" s="3"/>
      <c r="J48" s="3"/>
      <c r="K48" s="3"/>
      <c r="L48" s="3"/>
    </row>
    <row r="49" spans="2:12" s="1" customFormat="1" ht="15.6" x14ac:dyDescent="0.3">
      <c r="B49" s="5"/>
      <c r="C49" s="5"/>
      <c r="E49" s="3"/>
      <c r="F49" s="6"/>
      <c r="G49" s="6"/>
      <c r="H49" s="3"/>
      <c r="I49" s="3"/>
      <c r="J49" s="3"/>
      <c r="K49" s="3"/>
      <c r="L49" s="3"/>
    </row>
    <row r="50" spans="2:12" s="1" customFormat="1" ht="15.6" x14ac:dyDescent="0.3">
      <c r="B50" s="5"/>
      <c r="C50" s="5"/>
      <c r="E50" s="3"/>
      <c r="F50" s="6"/>
      <c r="G50" s="6"/>
      <c r="H50" s="3"/>
      <c r="I50" s="3"/>
      <c r="J50" s="3"/>
      <c r="K50" s="3"/>
      <c r="L50" s="3"/>
    </row>
    <row r="51" spans="2:12" s="1" customFormat="1" ht="15.6" x14ac:dyDescent="0.3">
      <c r="B51" s="5"/>
      <c r="C51" s="5"/>
      <c r="E51" s="3"/>
      <c r="F51" s="6"/>
      <c r="G51" s="6"/>
      <c r="H51" s="3"/>
      <c r="I51" s="3"/>
      <c r="J51" s="3"/>
      <c r="K51" s="3"/>
      <c r="L51" s="3"/>
    </row>
    <row r="52" spans="2:12" s="1" customFormat="1" ht="15.6" x14ac:dyDescent="0.3">
      <c r="B52" s="5"/>
      <c r="C52" s="5"/>
      <c r="E52" s="3"/>
      <c r="F52" s="6"/>
      <c r="G52" s="6"/>
      <c r="H52" s="3"/>
      <c r="I52" s="3"/>
      <c r="J52" s="3"/>
      <c r="K52" s="3"/>
      <c r="L52" s="3"/>
    </row>
    <row r="53" spans="2:12" s="1" customFormat="1" ht="15.6" x14ac:dyDescent="0.3">
      <c r="B53" s="5"/>
      <c r="C53" s="5"/>
      <c r="E53" s="3"/>
      <c r="F53" s="6"/>
      <c r="G53" s="6"/>
      <c r="H53" s="3"/>
      <c r="I53" s="3"/>
      <c r="J53" s="3"/>
      <c r="K53" s="3"/>
      <c r="L53" s="3"/>
    </row>
    <row r="54" spans="2:12" s="1" customFormat="1" ht="15.6" x14ac:dyDescent="0.3">
      <c r="B54" s="5"/>
      <c r="C54" s="5"/>
      <c r="E54" s="3"/>
      <c r="F54" s="6"/>
      <c r="G54" s="6"/>
      <c r="H54" s="3"/>
      <c r="I54" s="3"/>
      <c r="J54" s="3"/>
      <c r="K54" s="3"/>
      <c r="L54" s="3"/>
    </row>
    <row r="55" spans="2:12" s="1" customFormat="1" ht="15.6" customHeight="1" x14ac:dyDescent="0.3">
      <c r="B55" s="5"/>
      <c r="C55" s="5"/>
      <c r="E55" s="3"/>
      <c r="F55" s="6"/>
      <c r="G55" s="6"/>
      <c r="H55" s="3"/>
      <c r="I55" s="3"/>
      <c r="J55" s="3"/>
      <c r="K55" s="3"/>
      <c r="L55" s="3"/>
    </row>
    <row r="56" spans="2:12" s="1" customFormat="1" ht="15.6" x14ac:dyDescent="0.3">
      <c r="B56" s="5"/>
      <c r="C56" s="5"/>
      <c r="E56" s="3"/>
      <c r="F56" s="6"/>
      <c r="G56" s="6"/>
      <c r="H56" s="3"/>
      <c r="I56" s="3"/>
      <c r="J56" s="3"/>
      <c r="K56" s="3"/>
      <c r="L56" s="3"/>
    </row>
    <row r="57" spans="2:12" s="1" customFormat="1" ht="15.6" x14ac:dyDescent="0.3">
      <c r="B57" s="5"/>
      <c r="C57" s="5"/>
      <c r="E57" s="3"/>
      <c r="F57" s="6"/>
      <c r="G57" s="6"/>
      <c r="H57" s="3"/>
      <c r="I57" s="3"/>
      <c r="J57" s="3"/>
      <c r="K57" s="3"/>
      <c r="L57" s="3"/>
    </row>
    <row r="58" spans="2:12" s="1" customFormat="1" ht="15.6" x14ac:dyDescent="0.3">
      <c r="B58" s="5"/>
      <c r="C58" s="5"/>
      <c r="E58" s="3"/>
      <c r="F58" s="6"/>
      <c r="G58" s="6"/>
      <c r="H58" s="3"/>
      <c r="I58" s="3"/>
      <c r="J58" s="3"/>
      <c r="K58" s="3"/>
      <c r="L58" s="3"/>
    </row>
    <row r="59" spans="2:12" s="1" customFormat="1" ht="15.6" x14ac:dyDescent="0.3">
      <c r="B59" s="5"/>
      <c r="C59" s="5"/>
      <c r="E59" s="3"/>
      <c r="F59" s="6"/>
      <c r="G59" s="6"/>
      <c r="H59" s="3"/>
      <c r="I59" s="3"/>
      <c r="J59" s="3"/>
      <c r="K59" s="3"/>
      <c r="L59" s="3"/>
    </row>
    <row r="60" spans="2:12" s="1" customFormat="1" ht="15.6" x14ac:dyDescent="0.3">
      <c r="B60" s="5"/>
      <c r="C60" s="5"/>
      <c r="E60" s="3"/>
      <c r="F60" s="6"/>
      <c r="G60" s="6"/>
      <c r="H60" s="3"/>
      <c r="I60" s="3"/>
      <c r="J60" s="3"/>
      <c r="K60" s="3"/>
      <c r="L60" s="3"/>
    </row>
    <row r="61" spans="2:12" s="1" customFormat="1" ht="15.6" x14ac:dyDescent="0.3">
      <c r="B61" s="5"/>
      <c r="C61" s="5"/>
      <c r="E61" s="3"/>
      <c r="F61" s="6"/>
      <c r="G61" s="6"/>
      <c r="H61" s="3"/>
      <c r="I61" s="3"/>
      <c r="J61" s="3"/>
      <c r="K61" s="3"/>
      <c r="L61" s="3"/>
    </row>
    <row r="62" spans="2:12" s="1" customFormat="1" ht="15.6" x14ac:dyDescent="0.3">
      <c r="B62" s="5"/>
      <c r="C62" s="5"/>
      <c r="E62" s="3"/>
      <c r="F62" s="6"/>
      <c r="G62" s="6"/>
      <c r="H62" s="3"/>
      <c r="I62" s="3"/>
      <c r="J62" s="3"/>
      <c r="K62" s="3"/>
      <c r="L62" s="3"/>
    </row>
    <row r="63" spans="2:12" s="1" customFormat="1" ht="15.6" x14ac:dyDescent="0.3">
      <c r="B63" s="5"/>
      <c r="C63" s="5"/>
      <c r="E63" s="3"/>
      <c r="F63" s="6"/>
      <c r="G63" s="6"/>
      <c r="H63" s="3"/>
      <c r="I63" s="3"/>
      <c r="J63" s="3"/>
      <c r="K63" s="3"/>
      <c r="L63" s="3"/>
    </row>
    <row r="64" spans="2:12" s="1" customFormat="1" ht="15.6" x14ac:dyDescent="0.3">
      <c r="B64" s="5"/>
      <c r="C64" s="5"/>
      <c r="E64" s="3"/>
      <c r="F64" s="6"/>
      <c r="G64" s="6"/>
      <c r="H64" s="3"/>
      <c r="I64" s="3"/>
      <c r="J64" s="3"/>
      <c r="K64" s="3"/>
      <c r="L64" s="3"/>
    </row>
    <row r="65" spans="2:12" s="1" customFormat="1" ht="15.6" x14ac:dyDescent="0.3">
      <c r="B65" s="5"/>
      <c r="C65" s="5"/>
      <c r="E65" s="3"/>
      <c r="F65" s="6"/>
      <c r="G65" s="6"/>
      <c r="H65" s="3"/>
      <c r="I65" s="3"/>
      <c r="J65" s="3"/>
      <c r="K65" s="3"/>
      <c r="L65" s="3"/>
    </row>
    <row r="66" spans="2:12" s="1" customFormat="1" ht="15.6" x14ac:dyDescent="0.3">
      <c r="B66" s="5"/>
      <c r="C66" s="5"/>
      <c r="E66" s="3"/>
      <c r="F66" s="6"/>
      <c r="G66" s="6"/>
      <c r="H66" s="3"/>
      <c r="I66" s="3"/>
      <c r="J66" s="3"/>
      <c r="K66" s="3"/>
      <c r="L66" s="3"/>
    </row>
    <row r="67" spans="2:12" s="1" customFormat="1" ht="15.6" x14ac:dyDescent="0.3">
      <c r="B67" s="5"/>
      <c r="C67" s="5"/>
      <c r="E67" s="3"/>
      <c r="F67" s="6"/>
      <c r="G67" s="6"/>
      <c r="H67" s="3"/>
      <c r="I67" s="3"/>
      <c r="J67" s="3"/>
      <c r="K67" s="3"/>
      <c r="L67" s="3"/>
    </row>
    <row r="68" spans="2:12" s="1" customFormat="1" ht="15.6" x14ac:dyDescent="0.3">
      <c r="B68" s="5"/>
      <c r="C68" s="5"/>
      <c r="E68" s="3"/>
      <c r="F68" s="6"/>
      <c r="G68" s="6"/>
      <c r="H68" s="3"/>
      <c r="I68" s="3"/>
      <c r="J68" s="3"/>
      <c r="K68" s="3"/>
      <c r="L68" s="3"/>
    </row>
    <row r="69" spans="2:12" s="1" customFormat="1" ht="15.6" x14ac:dyDescent="0.3">
      <c r="B69" s="5"/>
      <c r="C69" s="5"/>
      <c r="E69" s="3"/>
      <c r="F69" s="6"/>
      <c r="G69" s="6"/>
      <c r="H69" s="3"/>
      <c r="I69" s="3"/>
      <c r="J69" s="3"/>
      <c r="K69" s="3"/>
      <c r="L69" s="3"/>
    </row>
    <row r="70" spans="2:12" s="1" customFormat="1" ht="15.6" x14ac:dyDescent="0.3">
      <c r="B70" s="5"/>
      <c r="C70" s="5"/>
      <c r="E70" s="3"/>
      <c r="F70" s="6"/>
      <c r="G70" s="6"/>
      <c r="H70" s="3"/>
      <c r="I70" s="3"/>
      <c r="J70" s="3"/>
      <c r="K70" s="3"/>
      <c r="L70" s="3"/>
    </row>
    <row r="71" spans="2:12" s="1" customFormat="1" ht="15.6" x14ac:dyDescent="0.3">
      <c r="B71" s="5"/>
      <c r="C71" s="5"/>
      <c r="E71" s="3"/>
      <c r="F71" s="6"/>
      <c r="G71" s="6"/>
      <c r="H71" s="3"/>
      <c r="I71" s="3"/>
      <c r="J71" s="3"/>
      <c r="K71" s="3"/>
      <c r="L71" s="3"/>
    </row>
    <row r="72" spans="2:12" s="1" customFormat="1" ht="15.6" x14ac:dyDescent="0.3">
      <c r="B72" s="5"/>
      <c r="C72" s="5"/>
      <c r="E72" s="3"/>
      <c r="F72" s="6"/>
      <c r="G72" s="6"/>
      <c r="H72" s="3"/>
      <c r="I72" s="3"/>
      <c r="J72" s="3"/>
      <c r="K72" s="3"/>
      <c r="L72" s="3"/>
    </row>
    <row r="73" spans="2:12" s="1" customFormat="1" ht="15.6" x14ac:dyDescent="0.3">
      <c r="B73" s="5"/>
      <c r="C73" s="5"/>
      <c r="E73" s="3"/>
      <c r="F73" s="6"/>
      <c r="G73" s="6"/>
      <c r="H73" s="3"/>
      <c r="I73" s="3"/>
      <c r="J73" s="3"/>
      <c r="K73" s="3"/>
      <c r="L73" s="3"/>
    </row>
    <row r="74" spans="2:12" s="1" customFormat="1" ht="15.6" x14ac:dyDescent="0.3">
      <c r="B74" s="5"/>
      <c r="C74" s="5"/>
      <c r="E74" s="3"/>
      <c r="F74" s="6"/>
      <c r="G74" s="6"/>
      <c r="H74" s="3"/>
      <c r="I74" s="3"/>
      <c r="J74" s="3"/>
      <c r="K74" s="3"/>
      <c r="L74" s="3"/>
    </row>
    <row r="75" spans="2:12" s="1" customFormat="1" ht="15.6" x14ac:dyDescent="0.3">
      <c r="B75" s="5"/>
      <c r="C75" s="5"/>
      <c r="E75" s="3"/>
      <c r="F75" s="6"/>
      <c r="G75" s="6"/>
      <c r="H75" s="3"/>
      <c r="I75" s="3"/>
      <c r="J75" s="3"/>
      <c r="K75" s="3"/>
      <c r="L75" s="3"/>
    </row>
    <row r="76" spans="2:12" s="1" customFormat="1" ht="15.6" x14ac:dyDescent="0.3">
      <c r="B76" s="5"/>
      <c r="C76" s="5"/>
      <c r="E76" s="3"/>
      <c r="F76" s="6"/>
      <c r="G76" s="6"/>
      <c r="H76" s="3"/>
      <c r="I76" s="3"/>
      <c r="J76" s="3"/>
      <c r="K76" s="3"/>
      <c r="L76" s="3"/>
    </row>
    <row r="77" spans="2:12" s="1" customFormat="1" ht="15.6" x14ac:dyDescent="0.3">
      <c r="B77" s="5"/>
      <c r="C77" s="5"/>
      <c r="E77" s="3"/>
      <c r="F77" s="6"/>
      <c r="G77" s="6"/>
      <c r="H77" s="3"/>
      <c r="I77" s="3"/>
      <c r="J77" s="3"/>
      <c r="K77" s="3"/>
      <c r="L77" s="3"/>
    </row>
    <row r="78" spans="2:12" s="1" customFormat="1" ht="15.6" x14ac:dyDescent="0.3">
      <c r="B78" s="5"/>
      <c r="C78" s="5"/>
      <c r="E78" s="3"/>
      <c r="F78" s="6"/>
      <c r="G78" s="6"/>
      <c r="H78" s="3"/>
      <c r="I78" s="3"/>
      <c r="J78" s="3"/>
      <c r="K78" s="3"/>
      <c r="L78" s="3"/>
    </row>
    <row r="79" spans="2:12" s="1" customFormat="1" ht="15.6" x14ac:dyDescent="0.3">
      <c r="B79" s="5"/>
      <c r="C79" s="5"/>
      <c r="E79" s="3"/>
      <c r="F79" s="6"/>
      <c r="G79" s="6"/>
      <c r="H79" s="3"/>
      <c r="I79" s="3"/>
      <c r="J79" s="3"/>
      <c r="K79" s="3"/>
      <c r="L79" s="3"/>
    </row>
    <row r="80" spans="2:12" s="1" customFormat="1" ht="15.6" x14ac:dyDescent="0.3">
      <c r="B80" s="5"/>
      <c r="C80" s="5"/>
      <c r="E80" s="3"/>
      <c r="F80" s="6"/>
      <c r="G80" s="6"/>
      <c r="H80" s="3"/>
      <c r="I80" s="3"/>
      <c r="J80" s="3"/>
      <c r="K80" s="3"/>
      <c r="L80" s="3"/>
    </row>
    <row r="81" spans="1:12" s="1" customFormat="1" ht="15.6" x14ac:dyDescent="0.3">
      <c r="B81" s="5"/>
      <c r="C81" s="5"/>
      <c r="E81" s="3"/>
      <c r="F81" s="6"/>
      <c r="G81" s="6"/>
      <c r="H81" s="3"/>
      <c r="I81" s="3"/>
      <c r="J81" s="3"/>
      <c r="K81" s="3"/>
      <c r="L81" s="3"/>
    </row>
    <row r="82" spans="1:12" s="1" customFormat="1" ht="15.6" x14ac:dyDescent="0.3">
      <c r="B82" s="5"/>
      <c r="C82" s="5"/>
      <c r="E82" s="3"/>
      <c r="F82" s="6"/>
      <c r="G82" s="6"/>
      <c r="H82" s="3"/>
      <c r="I82" s="3"/>
      <c r="J82" s="3"/>
      <c r="K82" s="3"/>
      <c r="L82" s="3"/>
    </row>
    <row r="83" spans="1:12" s="1" customFormat="1" ht="15.6" x14ac:dyDescent="0.3">
      <c r="B83" s="5"/>
      <c r="C83" s="5"/>
      <c r="E83" s="3"/>
      <c r="F83" s="6"/>
      <c r="G83" s="6"/>
      <c r="H83" s="3"/>
      <c r="I83" s="3"/>
      <c r="J83" s="3"/>
      <c r="K83" s="3"/>
      <c r="L83" s="3"/>
    </row>
    <row r="84" spans="1:12" s="1" customFormat="1" ht="15.6" x14ac:dyDescent="0.3">
      <c r="B84" s="5"/>
      <c r="C84" s="5"/>
      <c r="E84" s="3"/>
      <c r="F84" s="6"/>
      <c r="G84" s="6"/>
      <c r="H84" s="3"/>
      <c r="I84" s="3"/>
      <c r="J84" s="3"/>
      <c r="K84" s="3"/>
      <c r="L84" s="3"/>
    </row>
    <row r="85" spans="1:12" s="1" customFormat="1" ht="15.6" x14ac:dyDescent="0.3">
      <c r="B85" s="5"/>
      <c r="C85" s="5"/>
      <c r="E85" s="3"/>
      <c r="F85" s="6"/>
      <c r="G85" s="6"/>
      <c r="H85" s="3"/>
      <c r="I85" s="3"/>
      <c r="J85" s="3"/>
      <c r="K85" s="3"/>
      <c r="L85" s="3"/>
    </row>
    <row r="86" spans="1:12" s="1" customFormat="1" ht="15.6" x14ac:dyDescent="0.3">
      <c r="B86" s="5"/>
      <c r="C86" s="5"/>
      <c r="E86" s="3"/>
      <c r="F86" s="6"/>
      <c r="G86" s="6"/>
      <c r="H86" s="3"/>
      <c r="I86" s="3"/>
      <c r="J86" s="3"/>
      <c r="K86" s="3"/>
      <c r="L86" s="3"/>
    </row>
    <row r="87" spans="1:12" s="1" customFormat="1" ht="15.6" x14ac:dyDescent="0.3">
      <c r="B87" s="5"/>
      <c r="C87" s="5"/>
      <c r="E87" s="3"/>
      <c r="F87" s="6"/>
      <c r="G87" s="6"/>
      <c r="H87" s="3"/>
      <c r="I87" s="3"/>
      <c r="J87" s="3"/>
      <c r="K87" s="3"/>
      <c r="L87" s="3"/>
    </row>
    <row r="88" spans="1:12" s="1" customFormat="1" ht="15.6" x14ac:dyDescent="0.3">
      <c r="B88" s="5"/>
      <c r="C88" s="5"/>
      <c r="E88" s="3"/>
      <c r="F88" s="6"/>
      <c r="G88" s="6"/>
      <c r="H88" s="3"/>
      <c r="I88" s="3"/>
      <c r="J88" s="3"/>
      <c r="K88" s="3"/>
      <c r="L88" s="3"/>
    </row>
    <row r="89" spans="1:12" s="1" customFormat="1" ht="15.6" x14ac:dyDescent="0.3">
      <c r="B89" s="5"/>
      <c r="C89" s="5"/>
      <c r="E89" s="3"/>
      <c r="F89" s="6"/>
      <c r="G89" s="6"/>
      <c r="H89" s="3"/>
      <c r="I89" s="3"/>
      <c r="J89" s="3"/>
      <c r="K89" s="3"/>
      <c r="L89" s="3"/>
    </row>
    <row r="90" spans="1:12" s="1" customFormat="1" ht="15.6" x14ac:dyDescent="0.3">
      <c r="B90" s="5"/>
      <c r="C90" s="5"/>
      <c r="E90" s="3"/>
      <c r="F90" s="6"/>
      <c r="G90" s="6"/>
      <c r="H90" s="3"/>
      <c r="I90" s="3"/>
      <c r="J90" s="3"/>
      <c r="K90" s="3"/>
      <c r="L90" s="3"/>
    </row>
    <row r="91" spans="1:12" s="1" customFormat="1" ht="15.6" x14ac:dyDescent="0.3">
      <c r="B91" s="5"/>
      <c r="C91" s="5"/>
      <c r="E91" s="3"/>
      <c r="F91" s="6"/>
      <c r="G91" s="6"/>
      <c r="H91" s="3"/>
      <c r="I91" s="3"/>
      <c r="J91" s="3"/>
      <c r="K91" s="3"/>
      <c r="L91" s="3"/>
    </row>
    <row r="92" spans="1:12" s="1" customFormat="1" ht="15.6" x14ac:dyDescent="0.3">
      <c r="B92" s="5"/>
      <c r="C92" s="5"/>
      <c r="E92" s="3"/>
      <c r="F92" s="6"/>
      <c r="G92" s="6"/>
      <c r="H92" s="3"/>
      <c r="I92" s="3"/>
      <c r="J92" s="3"/>
      <c r="K92" s="3"/>
      <c r="L92" s="3"/>
    </row>
    <row r="93" spans="1:12" ht="15.6" x14ac:dyDescent="0.3">
      <c r="A93" s="1"/>
      <c r="B93" s="5"/>
      <c r="C93" s="5"/>
      <c r="D93" s="1"/>
      <c r="E93" s="3"/>
      <c r="F93" s="6"/>
      <c r="G93" s="6"/>
      <c r="H93" s="3"/>
      <c r="I93" s="3"/>
      <c r="J93" s="3"/>
      <c r="K93" s="3"/>
      <c r="L93" s="3"/>
    </row>
  </sheetData>
  <mergeCells count="26">
    <mergeCell ref="A1:B1"/>
    <mergeCell ref="E16:E20"/>
    <mergeCell ref="E21:E26"/>
    <mergeCell ref="E13:E15"/>
    <mergeCell ref="A36:B36"/>
    <mergeCell ref="A38:B38"/>
    <mergeCell ref="A35:E35"/>
    <mergeCell ref="A34:L34"/>
    <mergeCell ref="F16:F32"/>
    <mergeCell ref="E27:E32"/>
    <mergeCell ref="G13:G15"/>
    <mergeCell ref="H13:H15"/>
    <mergeCell ref="I13:I15"/>
    <mergeCell ref="A12:D12"/>
    <mergeCell ref="A10:L10"/>
    <mergeCell ref="A11:L11"/>
    <mergeCell ref="B13:B15"/>
    <mergeCell ref="A13:A15"/>
    <mergeCell ref="D14:D15"/>
    <mergeCell ref="C14:C15"/>
    <mergeCell ref="L13:L15"/>
    <mergeCell ref="J13:K13"/>
    <mergeCell ref="C13:D13"/>
    <mergeCell ref="K14:K15"/>
    <mergeCell ref="J14:J15"/>
    <mergeCell ref="F13:F15"/>
  </mergeCells>
  <pageMargins left="0.70866141732283472" right="0.70866141732283472" top="0.74803149606299213" bottom="0.19685039370078741" header="0.31496062992125984" footer="0.31496062992125984"/>
  <pageSetup paperSize="9" scale="5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F18"/>
  <sheetViews>
    <sheetView workbookViewId="0">
      <selection activeCell="A4" sqref="A4:DF18"/>
    </sheetView>
  </sheetViews>
  <sheetFormatPr defaultRowHeight="14.4" x14ac:dyDescent="0.3"/>
  <cols>
    <col min="2" max="2" width="16.77734375" customWidth="1"/>
    <col min="3" max="3" width="10.88671875" hidden="1" customWidth="1"/>
    <col min="4" max="4" width="11.109375" hidden="1" customWidth="1"/>
    <col min="5" max="5" width="14.44140625" hidden="1" customWidth="1"/>
    <col min="6" max="6" width="11.21875" hidden="1" customWidth="1"/>
    <col min="7" max="7" width="9" hidden="1" customWidth="1"/>
    <col min="8" max="9" width="11.109375" hidden="1" customWidth="1"/>
    <col min="10" max="10" width="11.21875" hidden="1" customWidth="1"/>
    <col min="11" max="11" width="9" hidden="1" customWidth="1"/>
    <col min="12" max="13" width="11.109375" hidden="1" customWidth="1"/>
    <col min="14" max="14" width="11.21875" hidden="1" customWidth="1"/>
    <col min="15" max="15" width="9" hidden="1" customWidth="1"/>
    <col min="16" max="17" width="11.109375" hidden="1" customWidth="1"/>
    <col min="18" max="18" width="11.21875" hidden="1" customWidth="1"/>
    <col min="19" max="19" width="9" hidden="1" customWidth="1"/>
    <col min="20" max="21" width="11.109375" hidden="1" customWidth="1"/>
    <col min="22" max="22" width="11.21875" hidden="1" customWidth="1"/>
    <col min="23" max="23" width="9" hidden="1" customWidth="1"/>
    <col min="24" max="25" width="11.109375" hidden="1" customWidth="1"/>
    <col min="26" max="26" width="11.21875" hidden="1" customWidth="1"/>
    <col min="27" max="27" width="9" hidden="1" customWidth="1"/>
    <col min="28" max="29" width="11.109375" hidden="1" customWidth="1"/>
    <col min="30" max="30" width="11.21875" hidden="1" customWidth="1"/>
    <col min="31" max="31" width="9" hidden="1" customWidth="1"/>
    <col min="32" max="33" width="11.109375" hidden="1" customWidth="1"/>
    <col min="34" max="34" width="11.21875" hidden="1" customWidth="1"/>
    <col min="35" max="35" width="9" hidden="1" customWidth="1"/>
    <col min="36" max="37" width="11.109375" hidden="1" customWidth="1"/>
    <col min="38" max="38" width="11.21875" hidden="1" customWidth="1"/>
    <col min="39" max="39" width="9" hidden="1" customWidth="1"/>
    <col min="40" max="41" width="11.109375" hidden="1" customWidth="1"/>
    <col min="42" max="42" width="11.21875" hidden="1" customWidth="1"/>
    <col min="43" max="43" width="9" hidden="1" customWidth="1"/>
    <col min="44" max="45" width="11.109375" hidden="1" customWidth="1"/>
    <col min="46" max="46" width="11.21875" hidden="1" customWidth="1"/>
    <col min="47" max="47" width="9" hidden="1" customWidth="1"/>
    <col min="48" max="49" width="11.109375" hidden="1" customWidth="1"/>
    <col min="50" max="50" width="11.21875" hidden="1" customWidth="1"/>
    <col min="51" max="51" width="9" hidden="1" customWidth="1"/>
    <col min="52" max="53" width="11.109375" hidden="1" customWidth="1"/>
    <col min="54" max="54" width="11.21875" hidden="1" customWidth="1"/>
    <col min="55" max="55" width="9" hidden="1" customWidth="1"/>
    <col min="56" max="57" width="11.109375" hidden="1" customWidth="1"/>
    <col min="58" max="58" width="11.21875" hidden="1" customWidth="1"/>
    <col min="59" max="59" width="9" hidden="1" customWidth="1"/>
    <col min="60" max="61" width="11.109375" hidden="1" customWidth="1"/>
    <col min="62" max="62" width="11.21875" hidden="1" customWidth="1"/>
    <col min="63" max="63" width="9" hidden="1" customWidth="1"/>
    <col min="64" max="64" width="11.109375" hidden="1" customWidth="1"/>
    <col min="65" max="65" width="9" hidden="1" customWidth="1"/>
    <col min="66" max="66" width="11.21875" hidden="1" customWidth="1"/>
    <col min="67" max="67" width="9" hidden="1" customWidth="1"/>
    <col min="68" max="69" width="11.109375" hidden="1" customWidth="1"/>
    <col min="70" max="70" width="11.21875" hidden="1" customWidth="1"/>
    <col min="71" max="72" width="9" hidden="1" customWidth="1"/>
    <col min="73" max="73" width="11.109375" hidden="1" customWidth="1"/>
    <col min="74" max="74" width="11.21875" hidden="1" customWidth="1"/>
    <col min="75" max="75" width="0.109375" customWidth="1"/>
    <col min="76" max="77" width="11.109375" hidden="1" customWidth="1"/>
    <col min="78" max="78" width="11.21875" hidden="1" customWidth="1"/>
    <col min="79" max="83" width="9" hidden="1" customWidth="1"/>
    <col min="84" max="85" width="11.109375" hidden="1" customWidth="1"/>
    <col min="86" max="86" width="11.21875" hidden="1" customWidth="1"/>
    <col min="87" max="88" width="9" hidden="1" customWidth="1"/>
    <col min="89" max="89" width="11.109375" hidden="1" customWidth="1"/>
    <col min="90" max="91" width="9" hidden="1" customWidth="1"/>
    <col min="92" max="93" width="11.109375" bestFit="1" customWidth="1"/>
    <col min="94" max="94" width="11.5546875" customWidth="1"/>
    <col min="95" max="107" width="9" bestFit="1" customWidth="1"/>
    <col min="108" max="108" width="10.6640625" bestFit="1" customWidth="1"/>
    <col min="109" max="109" width="11.21875" bestFit="1" customWidth="1"/>
    <col min="110" max="110" width="9" bestFit="1" customWidth="1"/>
  </cols>
  <sheetData>
    <row r="1" spans="1:110" ht="46.8" customHeight="1" x14ac:dyDescent="0.3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</row>
    <row r="2" spans="1:110" ht="20.399999999999999" customHeight="1" x14ac:dyDescent="0.3">
      <c r="A2" s="7" t="s">
        <v>76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</row>
    <row r="3" spans="1:110" ht="15" thickBot="1" x14ac:dyDescent="0.35">
      <c r="A3" s="8"/>
      <c r="B3" s="9"/>
      <c r="C3" s="8"/>
      <c r="D3" s="8"/>
      <c r="E3" s="8"/>
      <c r="F3" s="10" t="s">
        <v>77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11" t="s">
        <v>77</v>
      </c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12" t="s">
        <v>78</v>
      </c>
      <c r="BR3" s="8"/>
      <c r="BS3" s="8"/>
      <c r="BT3" s="8"/>
      <c r="BU3" s="8"/>
      <c r="BV3" s="8"/>
      <c r="BW3" s="8"/>
      <c r="BX3" s="8"/>
      <c r="BY3" s="8"/>
      <c r="BZ3" s="11" t="s">
        <v>78</v>
      </c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11" t="s">
        <v>78</v>
      </c>
      <c r="DC3" s="8"/>
      <c r="DD3" s="8"/>
      <c r="DE3" s="8"/>
      <c r="DF3" s="8"/>
    </row>
    <row r="4" spans="1:110" x14ac:dyDescent="0.3">
      <c r="A4" s="174" t="s">
        <v>0</v>
      </c>
      <c r="B4" s="176" t="s">
        <v>79</v>
      </c>
      <c r="C4" s="176" t="s">
        <v>80</v>
      </c>
      <c r="D4" s="173" t="s">
        <v>81</v>
      </c>
      <c r="E4" s="173"/>
      <c r="F4" s="173"/>
      <c r="G4" s="173"/>
      <c r="H4" s="173" t="s">
        <v>82</v>
      </c>
      <c r="I4" s="173"/>
      <c r="J4" s="173"/>
      <c r="K4" s="173"/>
      <c r="L4" s="173" t="s">
        <v>83</v>
      </c>
      <c r="M4" s="173"/>
      <c r="N4" s="173"/>
      <c r="O4" s="173"/>
      <c r="P4" s="173" t="s">
        <v>84</v>
      </c>
      <c r="Q4" s="173"/>
      <c r="R4" s="173"/>
      <c r="S4" s="173"/>
      <c r="T4" s="173" t="s">
        <v>83</v>
      </c>
      <c r="U4" s="173"/>
      <c r="V4" s="173"/>
      <c r="W4" s="173"/>
      <c r="X4" s="173" t="s">
        <v>85</v>
      </c>
      <c r="Y4" s="173"/>
      <c r="Z4" s="173"/>
      <c r="AA4" s="173"/>
      <c r="AB4" s="173" t="s">
        <v>83</v>
      </c>
      <c r="AC4" s="173"/>
      <c r="AD4" s="173"/>
      <c r="AE4" s="173"/>
      <c r="AF4" s="173" t="s">
        <v>86</v>
      </c>
      <c r="AG4" s="173"/>
      <c r="AH4" s="173"/>
      <c r="AI4" s="173"/>
      <c r="AJ4" s="173" t="s">
        <v>83</v>
      </c>
      <c r="AK4" s="173"/>
      <c r="AL4" s="173"/>
      <c r="AM4" s="173"/>
      <c r="AN4" s="173" t="s">
        <v>87</v>
      </c>
      <c r="AO4" s="173"/>
      <c r="AP4" s="173"/>
      <c r="AQ4" s="173"/>
      <c r="AR4" s="173" t="s">
        <v>83</v>
      </c>
      <c r="AS4" s="173"/>
      <c r="AT4" s="173"/>
      <c r="AU4" s="173"/>
      <c r="AV4" s="173" t="s">
        <v>88</v>
      </c>
      <c r="AW4" s="173"/>
      <c r="AX4" s="173"/>
      <c r="AY4" s="173"/>
      <c r="AZ4" s="173" t="s">
        <v>89</v>
      </c>
      <c r="BA4" s="173"/>
      <c r="BB4" s="173"/>
      <c r="BC4" s="173"/>
      <c r="BD4" s="178" t="s">
        <v>90</v>
      </c>
      <c r="BE4" s="179"/>
      <c r="BF4" s="179"/>
      <c r="BG4" s="179"/>
      <c r="BH4" s="178" t="s">
        <v>91</v>
      </c>
      <c r="BI4" s="179"/>
      <c r="BJ4" s="179"/>
      <c r="BK4" s="179"/>
      <c r="BL4" s="178" t="s">
        <v>92</v>
      </c>
      <c r="BM4" s="179"/>
      <c r="BN4" s="179"/>
      <c r="BO4" s="179"/>
      <c r="BP4" s="180" t="s">
        <v>93</v>
      </c>
      <c r="BQ4" s="179"/>
      <c r="BR4" s="179"/>
      <c r="BS4" s="181"/>
      <c r="BT4" s="182" t="s">
        <v>94</v>
      </c>
      <c r="BU4" s="183"/>
      <c r="BV4" s="183"/>
      <c r="BW4" s="183"/>
      <c r="BX4" s="183" t="s">
        <v>95</v>
      </c>
      <c r="BY4" s="183"/>
      <c r="BZ4" s="183"/>
      <c r="CA4" s="184"/>
      <c r="CB4" s="185" t="s">
        <v>96</v>
      </c>
      <c r="CC4" s="183"/>
      <c r="CD4" s="183"/>
      <c r="CE4" s="186"/>
      <c r="CF4" s="185" t="s">
        <v>97</v>
      </c>
      <c r="CG4" s="183"/>
      <c r="CH4" s="183"/>
      <c r="CI4" s="186"/>
      <c r="CJ4" s="185" t="s">
        <v>98</v>
      </c>
      <c r="CK4" s="183"/>
      <c r="CL4" s="183"/>
      <c r="CM4" s="186"/>
      <c r="CN4" s="185" t="s">
        <v>99</v>
      </c>
      <c r="CO4" s="186"/>
      <c r="CP4" s="187" t="s">
        <v>100</v>
      </c>
      <c r="CQ4" s="188"/>
      <c r="CR4" s="38" t="s">
        <v>17</v>
      </c>
      <c r="CS4" s="39" t="s">
        <v>18</v>
      </c>
      <c r="CT4" s="39" t="s">
        <v>19</v>
      </c>
      <c r="CU4" s="39" t="s">
        <v>20</v>
      </c>
      <c r="CV4" s="39" t="s">
        <v>9</v>
      </c>
      <c r="CW4" s="39" t="s">
        <v>21</v>
      </c>
      <c r="CX4" s="39" t="s">
        <v>22</v>
      </c>
      <c r="CY4" s="39" t="s">
        <v>23</v>
      </c>
      <c r="CZ4" s="39" t="s">
        <v>101</v>
      </c>
      <c r="DA4" s="39" t="s">
        <v>24</v>
      </c>
      <c r="DB4" s="39" t="s">
        <v>102</v>
      </c>
      <c r="DC4" s="39" t="s">
        <v>25</v>
      </c>
      <c r="DD4" s="39" t="s">
        <v>103</v>
      </c>
      <c r="DE4" s="183" t="s">
        <v>100</v>
      </c>
      <c r="DF4" s="186"/>
    </row>
    <row r="5" spans="1:110" ht="15" thickBot="1" x14ac:dyDescent="0.35">
      <c r="A5" s="175"/>
      <c r="B5" s="177"/>
      <c r="C5" s="177"/>
      <c r="D5" s="40" t="s">
        <v>104</v>
      </c>
      <c r="E5" s="41" t="s">
        <v>105</v>
      </c>
      <c r="F5" s="193" t="s">
        <v>100</v>
      </c>
      <c r="G5" s="193"/>
      <c r="H5" s="40" t="s">
        <v>104</v>
      </c>
      <c r="I5" s="41" t="s">
        <v>105</v>
      </c>
      <c r="J5" s="193" t="s">
        <v>100</v>
      </c>
      <c r="K5" s="193"/>
      <c r="L5" s="40" t="s">
        <v>104</v>
      </c>
      <c r="M5" s="41" t="s">
        <v>105</v>
      </c>
      <c r="N5" s="193" t="s">
        <v>100</v>
      </c>
      <c r="O5" s="193"/>
      <c r="P5" s="40" t="s">
        <v>104</v>
      </c>
      <c r="Q5" s="41" t="s">
        <v>105</v>
      </c>
      <c r="R5" s="193" t="s">
        <v>100</v>
      </c>
      <c r="S5" s="193"/>
      <c r="T5" s="40" t="s">
        <v>104</v>
      </c>
      <c r="U5" s="41" t="s">
        <v>105</v>
      </c>
      <c r="V5" s="193" t="s">
        <v>100</v>
      </c>
      <c r="W5" s="193"/>
      <c r="X5" s="40" t="s">
        <v>104</v>
      </c>
      <c r="Y5" s="41" t="s">
        <v>105</v>
      </c>
      <c r="Z5" s="193" t="s">
        <v>100</v>
      </c>
      <c r="AA5" s="193"/>
      <c r="AB5" s="40" t="s">
        <v>104</v>
      </c>
      <c r="AC5" s="41" t="s">
        <v>105</v>
      </c>
      <c r="AD5" s="193" t="s">
        <v>100</v>
      </c>
      <c r="AE5" s="193"/>
      <c r="AF5" s="40" t="s">
        <v>104</v>
      </c>
      <c r="AG5" s="41" t="s">
        <v>105</v>
      </c>
      <c r="AH5" s="193" t="s">
        <v>100</v>
      </c>
      <c r="AI5" s="193"/>
      <c r="AJ5" s="40" t="s">
        <v>104</v>
      </c>
      <c r="AK5" s="41" t="s">
        <v>105</v>
      </c>
      <c r="AL5" s="193" t="s">
        <v>100</v>
      </c>
      <c r="AM5" s="193"/>
      <c r="AN5" s="40" t="s">
        <v>104</v>
      </c>
      <c r="AO5" s="41" t="s">
        <v>105</v>
      </c>
      <c r="AP5" s="193" t="s">
        <v>100</v>
      </c>
      <c r="AQ5" s="193"/>
      <c r="AR5" s="40" t="s">
        <v>104</v>
      </c>
      <c r="AS5" s="41" t="s">
        <v>105</v>
      </c>
      <c r="AT5" s="193" t="s">
        <v>100</v>
      </c>
      <c r="AU5" s="193"/>
      <c r="AV5" s="40" t="s">
        <v>104</v>
      </c>
      <c r="AW5" s="41" t="s">
        <v>105</v>
      </c>
      <c r="AX5" s="193" t="s">
        <v>100</v>
      </c>
      <c r="AY5" s="193"/>
      <c r="AZ5" s="40" t="s">
        <v>104</v>
      </c>
      <c r="BA5" s="41" t="s">
        <v>105</v>
      </c>
      <c r="BB5" s="193" t="s">
        <v>100</v>
      </c>
      <c r="BC5" s="193"/>
      <c r="BD5" s="40" t="s">
        <v>106</v>
      </c>
      <c r="BE5" s="41" t="s">
        <v>105</v>
      </c>
      <c r="BF5" s="193" t="s">
        <v>100</v>
      </c>
      <c r="BG5" s="193"/>
      <c r="BH5" s="40" t="s">
        <v>104</v>
      </c>
      <c r="BI5" s="41" t="s">
        <v>105</v>
      </c>
      <c r="BJ5" s="193" t="s">
        <v>100</v>
      </c>
      <c r="BK5" s="193"/>
      <c r="BL5" s="40" t="s">
        <v>106</v>
      </c>
      <c r="BM5" s="41" t="s">
        <v>105</v>
      </c>
      <c r="BN5" s="193" t="s">
        <v>100</v>
      </c>
      <c r="BO5" s="194"/>
      <c r="BP5" s="42" t="s">
        <v>104</v>
      </c>
      <c r="BQ5" s="41" t="s">
        <v>105</v>
      </c>
      <c r="BR5" s="193" t="s">
        <v>100</v>
      </c>
      <c r="BS5" s="195"/>
      <c r="BT5" s="43" t="s">
        <v>104</v>
      </c>
      <c r="BU5" s="44" t="s">
        <v>105</v>
      </c>
      <c r="BV5" s="193" t="s">
        <v>100</v>
      </c>
      <c r="BW5" s="193"/>
      <c r="BX5" s="40" t="s">
        <v>104</v>
      </c>
      <c r="BY5" s="41" t="s">
        <v>105</v>
      </c>
      <c r="BZ5" s="193" t="s">
        <v>100</v>
      </c>
      <c r="CA5" s="194"/>
      <c r="CB5" s="45" t="s">
        <v>104</v>
      </c>
      <c r="CC5" s="44" t="s">
        <v>107</v>
      </c>
      <c r="CD5" s="193" t="s">
        <v>100</v>
      </c>
      <c r="CE5" s="195"/>
      <c r="CF5" s="45" t="s">
        <v>104</v>
      </c>
      <c r="CG5" s="44" t="s">
        <v>107</v>
      </c>
      <c r="CH5" s="193" t="s">
        <v>100</v>
      </c>
      <c r="CI5" s="195"/>
      <c r="CJ5" s="45" t="s">
        <v>104</v>
      </c>
      <c r="CK5" s="44" t="s">
        <v>107</v>
      </c>
      <c r="CL5" s="193" t="s">
        <v>100</v>
      </c>
      <c r="CM5" s="195"/>
      <c r="CN5" s="45" t="s">
        <v>104</v>
      </c>
      <c r="CO5" s="46" t="s">
        <v>107</v>
      </c>
      <c r="CP5" s="189"/>
      <c r="CQ5" s="190"/>
      <c r="CR5" s="196" t="s">
        <v>108</v>
      </c>
      <c r="CS5" s="197"/>
      <c r="CT5" s="197"/>
      <c r="CU5" s="197"/>
      <c r="CV5" s="197"/>
      <c r="CW5" s="197"/>
      <c r="CX5" s="197"/>
      <c r="CY5" s="197"/>
      <c r="CZ5" s="197"/>
      <c r="DA5" s="197"/>
      <c r="DB5" s="197"/>
      <c r="DC5" s="197"/>
      <c r="DD5" s="197"/>
      <c r="DE5" s="191"/>
      <c r="DF5" s="192"/>
    </row>
    <row r="6" spans="1:110" ht="18.600000000000001" customHeight="1" x14ac:dyDescent="0.3">
      <c r="A6" s="47" t="s">
        <v>109</v>
      </c>
      <c r="B6" s="48" t="s">
        <v>110</v>
      </c>
      <c r="C6" s="49">
        <v>4286.62014</v>
      </c>
      <c r="D6" s="49">
        <f t="shared" ref="D6:BM6" si="0">D7+D8+D9+D10+D11+D12+D13</f>
        <v>128</v>
      </c>
      <c r="E6" s="49">
        <f t="shared" si="0"/>
        <v>235.61418</v>
      </c>
      <c r="F6" s="50">
        <f>E6-D6</f>
        <v>107.61418</v>
      </c>
      <c r="G6" s="51">
        <f>IFERROR(E6/D6-1,0)</f>
        <v>0.84073578125000004</v>
      </c>
      <c r="H6" s="49">
        <f>H7+H8+H9+H10+H11+H12+H13</f>
        <v>288</v>
      </c>
      <c r="I6" s="49">
        <f t="shared" ref="I6" si="1">I7+I8+I9+I10+I11+I12+I13</f>
        <v>223.17212999999998</v>
      </c>
      <c r="J6" s="50">
        <f>I6-H6</f>
        <v>-64.827870000000019</v>
      </c>
      <c r="K6" s="51">
        <f>IFERROR(I6/H6-1,0)</f>
        <v>-0.22509677083333335</v>
      </c>
      <c r="L6" s="49">
        <f>D6+H6</f>
        <v>416</v>
      </c>
      <c r="M6" s="49">
        <f>E6+I6</f>
        <v>458.78630999999996</v>
      </c>
      <c r="N6" s="50">
        <f>M6-L6</f>
        <v>42.786309999999958</v>
      </c>
      <c r="O6" s="51">
        <f>IFERROR(M6/L6-1,0)</f>
        <v>0.10285170673076904</v>
      </c>
      <c r="P6" s="49">
        <f>P7+P8+P9+P10+P11+P12+P13</f>
        <v>310.5</v>
      </c>
      <c r="Q6" s="49">
        <f t="shared" ref="Q6" si="2">Q7+Q8+Q9+Q10+Q11+Q12+Q13</f>
        <v>288.11779999999999</v>
      </c>
      <c r="R6" s="50">
        <f>Q6-P6</f>
        <v>-22.382200000000012</v>
      </c>
      <c r="S6" s="51">
        <f>IFERROR(Q6/P6-1,0)</f>
        <v>-7.2084380032206186E-2</v>
      </c>
      <c r="T6" s="49">
        <f>L6+P6</f>
        <v>726.5</v>
      </c>
      <c r="U6" s="49">
        <f>M6+Q6</f>
        <v>746.90410999999995</v>
      </c>
      <c r="V6" s="50">
        <f>U6-T6</f>
        <v>20.404109999999946</v>
      </c>
      <c r="W6" s="51">
        <f>IFERROR(U6/T6-1,0)</f>
        <v>2.8085492085340613E-2</v>
      </c>
      <c r="X6" s="49">
        <f t="shared" si="0"/>
        <v>296</v>
      </c>
      <c r="Y6" s="49">
        <f t="shared" si="0"/>
        <v>272.73387000000002</v>
      </c>
      <c r="Z6" s="50">
        <f>Y6-X6</f>
        <v>-23.266129999999976</v>
      </c>
      <c r="AA6" s="51">
        <f>IFERROR(Y6/X6-1,0)</f>
        <v>-7.8601790540540506E-2</v>
      </c>
      <c r="AB6" s="49">
        <f>T6+X6</f>
        <v>1022.5</v>
      </c>
      <c r="AC6" s="49">
        <f>U6+Y6</f>
        <v>1019.63798</v>
      </c>
      <c r="AD6" s="50">
        <f>AC6-AB6</f>
        <v>-2.8620200000000295</v>
      </c>
      <c r="AE6" s="51">
        <f>IFERROR(AC6/AB6-1,0)</f>
        <v>-2.7990415647921596E-3</v>
      </c>
      <c r="AF6" s="49">
        <f t="shared" si="0"/>
        <v>291</v>
      </c>
      <c r="AG6" s="49">
        <f t="shared" si="0"/>
        <v>780.14694000000009</v>
      </c>
      <c r="AH6" s="50">
        <f>AG6-AF6</f>
        <v>489.14694000000009</v>
      </c>
      <c r="AI6" s="51">
        <f>IFERROR(AG6/AF6-1,0)</f>
        <v>1.6809173195876292</v>
      </c>
      <c r="AJ6" s="49">
        <f>AB6+AF6</f>
        <v>1313.5</v>
      </c>
      <c r="AK6" s="49">
        <f>AC6+AG6</f>
        <v>1799.7849200000001</v>
      </c>
      <c r="AL6" s="50">
        <f>AK6-AJ6</f>
        <v>486.28492000000006</v>
      </c>
      <c r="AM6" s="51">
        <f>IFERROR(AK6/AJ6-1,0)</f>
        <v>0.37022072325846977</v>
      </c>
      <c r="AN6" s="49">
        <f t="shared" si="0"/>
        <v>310.5</v>
      </c>
      <c r="AO6" s="49">
        <f t="shared" si="0"/>
        <v>591.90578000000005</v>
      </c>
      <c r="AP6" s="50">
        <f>AO6-AN6</f>
        <v>281.40578000000005</v>
      </c>
      <c r="AQ6" s="51">
        <f>IFERROR(AO6/AN6-1,0)</f>
        <v>0.90629880837359122</v>
      </c>
      <c r="AR6" s="49">
        <f>AJ6+AN6</f>
        <v>1624</v>
      </c>
      <c r="AS6" s="49">
        <f>AK6+AO6</f>
        <v>2391.6907000000001</v>
      </c>
      <c r="AT6" s="50">
        <f>AS6-AR6</f>
        <v>767.69070000000011</v>
      </c>
      <c r="AU6" s="51">
        <f>IFERROR(AS6/AR6-1,0)</f>
        <v>0.47271594827586205</v>
      </c>
      <c r="AV6" s="49">
        <f t="shared" si="0"/>
        <v>306</v>
      </c>
      <c r="AW6" s="49">
        <f t="shared" si="0"/>
        <v>281.68525</v>
      </c>
      <c r="AX6" s="50">
        <f>AW6-AV6</f>
        <v>-24.314750000000004</v>
      </c>
      <c r="AY6" s="51">
        <f>IFERROR(AW6/AV6-1,0)</f>
        <v>-7.9459967320261504E-2</v>
      </c>
      <c r="AZ6" s="49">
        <f>AR6+AV6</f>
        <v>1930</v>
      </c>
      <c r="BA6" s="49">
        <f>AS6+AW6</f>
        <v>2673.3759500000001</v>
      </c>
      <c r="BB6" s="50">
        <f>BA6-AZ6</f>
        <v>743.3759500000001</v>
      </c>
      <c r="BC6" s="51">
        <f>IFERROR(BA6/AZ6-1,0)</f>
        <v>0.38516888601036281</v>
      </c>
      <c r="BD6" s="49">
        <f t="shared" si="0"/>
        <v>301</v>
      </c>
      <c r="BE6" s="49">
        <f>BE7+BE8+BE9+BE10+BE11+BE12+BE13</f>
        <v>372.43616999999995</v>
      </c>
      <c r="BF6" s="50">
        <f>BE6-BD6</f>
        <v>71.436169999999947</v>
      </c>
      <c r="BG6" s="51">
        <f>IFERROR(BE6/BD6-1,0)</f>
        <v>0.23732946843853808</v>
      </c>
      <c r="BH6" s="49">
        <f>AZ6+BD6</f>
        <v>2231</v>
      </c>
      <c r="BI6" s="49">
        <f>BA6+BE6</f>
        <v>3045.81212</v>
      </c>
      <c r="BJ6" s="50">
        <f>BI6-BH6</f>
        <v>814.81212000000005</v>
      </c>
      <c r="BK6" s="51">
        <f>IFERROR(BI6/BH6-1,0)</f>
        <v>0.36522282384580906</v>
      </c>
      <c r="BL6" s="49">
        <f t="shared" si="0"/>
        <v>309.60000000000002</v>
      </c>
      <c r="BM6" s="49">
        <f t="shared" si="0"/>
        <v>127.22248999999999</v>
      </c>
      <c r="BN6" s="50">
        <f>BM6-BL6</f>
        <v>-182.37751000000003</v>
      </c>
      <c r="BO6" s="52">
        <f>IFERROR(BM6/BL6-1,0)</f>
        <v>-0.58907464470284243</v>
      </c>
      <c r="BP6" s="53">
        <f>BH6+BL6</f>
        <v>2540.6</v>
      </c>
      <c r="BQ6" s="49">
        <f>BI6+BM6</f>
        <v>3173.0346100000002</v>
      </c>
      <c r="BR6" s="50">
        <f>BQ6-BP6</f>
        <v>632.43461000000025</v>
      </c>
      <c r="BS6" s="54">
        <f>IFERROR(BQ6/BP6-1,0)</f>
        <v>0.24893120129103363</v>
      </c>
      <c r="BT6" s="55">
        <f>BT7+BT8+BT9+BT10+BT11+BT12+BT13</f>
        <v>306</v>
      </c>
      <c r="BU6" s="49">
        <f t="shared" ref="BU6:CK6" si="3">BU7+BU8+BU9+BU10+BU11+BU12+BU13</f>
        <v>1082.4543000000001</v>
      </c>
      <c r="BV6" s="50">
        <f>BU6-BT6</f>
        <v>776.4543000000001</v>
      </c>
      <c r="BW6" s="51">
        <f>IFERROR(BU6/BT6-1,0)</f>
        <v>2.5374323529411766</v>
      </c>
      <c r="BX6" s="49">
        <f>BP6+BT6</f>
        <v>2846.6</v>
      </c>
      <c r="BY6" s="49">
        <f>BQ6+BU6</f>
        <v>4255.48891</v>
      </c>
      <c r="BZ6" s="50">
        <f>BY6-BX6</f>
        <v>1408.8889100000001</v>
      </c>
      <c r="CA6" s="52">
        <f>IFERROR(BY6/BX6-1,0)</f>
        <v>0.49493743764490983</v>
      </c>
      <c r="CB6" s="53">
        <f t="shared" si="3"/>
        <v>369</v>
      </c>
      <c r="CC6" s="49">
        <f t="shared" si="3"/>
        <v>552.35599999999999</v>
      </c>
      <c r="CD6" s="50">
        <f>CC6-CB6</f>
        <v>183.35599999999999</v>
      </c>
      <c r="CE6" s="54">
        <f>IFERROR(CC6/CB6-1,0)</f>
        <v>0.49689972899729007</v>
      </c>
      <c r="CF6" s="53">
        <f>BX6+CB6</f>
        <v>3215.6</v>
      </c>
      <c r="CG6" s="49">
        <f>BY6+CC6</f>
        <v>4807.8449099999998</v>
      </c>
      <c r="CH6" s="50">
        <f>CG6-CF6</f>
        <v>1592.2449099999999</v>
      </c>
      <c r="CI6" s="54">
        <f>IFERROR(CG6/CF6-1,0)</f>
        <v>0.49516261661898242</v>
      </c>
      <c r="CJ6" s="53">
        <f>CJ7+CJ8+CJ9+CJ10+CJ11+CJ12+CJ13</f>
        <v>385.5</v>
      </c>
      <c r="CK6" s="56">
        <f t="shared" si="3"/>
        <v>1241.6416666666669</v>
      </c>
      <c r="CL6" s="50">
        <f>CK6-CJ6</f>
        <v>856.14166666666688</v>
      </c>
      <c r="CM6" s="54">
        <f>IFERROR(CK6/CJ6-1,0)</f>
        <v>2.2208603545179426</v>
      </c>
      <c r="CN6" s="53">
        <f>CF6+CJ6</f>
        <v>3601.1</v>
      </c>
      <c r="CO6" s="57">
        <f>CG6+CK6</f>
        <v>6049.4865766666662</v>
      </c>
      <c r="CP6" s="58">
        <f>CO6-CN6</f>
        <v>2448.3865766666663</v>
      </c>
      <c r="CQ6" s="54">
        <f>IFERROR(CO6/CN6-1,0)</f>
        <v>0.67989963529662223</v>
      </c>
      <c r="CR6" s="55">
        <f>CR7+CR8+CR9+CR10+CR11+CR12+CR13</f>
        <v>346.31822766393441</v>
      </c>
      <c r="CS6" s="49">
        <f t="shared" ref="CS6:DC6" si="4">CS7+CS8+CS9+CS10+CS11+CS12+CS13</f>
        <v>407.43320901639345</v>
      </c>
      <c r="CT6" s="49">
        <f t="shared" si="4"/>
        <v>442.93320901639345</v>
      </c>
      <c r="CU6" s="49">
        <f t="shared" si="4"/>
        <v>448.17652991803277</v>
      </c>
      <c r="CV6" s="49">
        <f t="shared" si="4"/>
        <v>366.68988811475401</v>
      </c>
      <c r="CW6" s="49">
        <f t="shared" si="4"/>
        <v>402.18988811475401</v>
      </c>
      <c r="CX6" s="49">
        <f t="shared" si="4"/>
        <v>468.54819036885237</v>
      </c>
      <c r="CY6" s="49">
        <f t="shared" si="4"/>
        <v>427.80486946721305</v>
      </c>
      <c r="CZ6" s="49">
        <f t="shared" si="4"/>
        <v>463.30486946721305</v>
      </c>
      <c r="DA6" s="49">
        <f t="shared" si="4"/>
        <v>448.17652991803277</v>
      </c>
      <c r="DB6" s="49">
        <f t="shared" si="4"/>
        <v>407.43320901639345</v>
      </c>
      <c r="DC6" s="56">
        <f t="shared" si="4"/>
        <v>483.67652991803277</v>
      </c>
      <c r="DD6" s="59">
        <f>SUM(CR6:DC6)</f>
        <v>5112.6851499999993</v>
      </c>
      <c r="DE6" s="50">
        <f>DD6-CO6</f>
        <v>-936.80142666666688</v>
      </c>
      <c r="DF6" s="54">
        <f>IFERROR(DD6/CO6-1,0)</f>
        <v>-0.15485635264982356</v>
      </c>
    </row>
    <row r="7" spans="1:110" x14ac:dyDescent="0.3">
      <c r="A7" s="60" t="s">
        <v>111</v>
      </c>
      <c r="B7" s="61" t="s">
        <v>63</v>
      </c>
      <c r="C7" s="62">
        <v>147.91678000000002</v>
      </c>
      <c r="D7" s="63">
        <v>15</v>
      </c>
      <c r="E7" s="63">
        <v>7.8029099999999998</v>
      </c>
      <c r="F7" s="64">
        <f t="shared" ref="F7:F13" si="5">E7-D7</f>
        <v>-7.1970900000000002</v>
      </c>
      <c r="G7" s="65">
        <f t="shared" ref="G7:G13" si="6">IFERROR(E7/D7-1,0)</f>
        <v>-0.47980600000000007</v>
      </c>
      <c r="H7" s="63">
        <v>25</v>
      </c>
      <c r="I7" s="63">
        <v>16.15849</v>
      </c>
      <c r="J7" s="64">
        <f t="shared" ref="J7:J13" si="7">I7-H7</f>
        <v>-8.8415099999999995</v>
      </c>
      <c r="K7" s="65">
        <f t="shared" ref="K7:K13" si="8">IFERROR(I7/H7-1,0)</f>
        <v>-0.35366039999999999</v>
      </c>
      <c r="L7" s="62">
        <f t="shared" ref="L7:M13" si="9">D7+H7</f>
        <v>40</v>
      </c>
      <c r="M7" s="62">
        <f t="shared" si="9"/>
        <v>23.961400000000001</v>
      </c>
      <c r="N7" s="64">
        <f t="shared" ref="N7:N13" si="10">M7-L7</f>
        <v>-16.038599999999999</v>
      </c>
      <c r="O7" s="65">
        <f t="shared" ref="O7:O13" si="11">IFERROR(M7/L7-1,0)</f>
        <v>-0.40096500000000002</v>
      </c>
      <c r="P7" s="63">
        <v>25</v>
      </c>
      <c r="Q7" s="63">
        <v>36.852220000000003</v>
      </c>
      <c r="R7" s="64">
        <f t="shared" ref="R7:R13" si="12">Q7-P7</f>
        <v>11.852220000000003</v>
      </c>
      <c r="S7" s="65">
        <f t="shared" ref="S7:S13" si="13">IFERROR(Q7/P7-1,0)</f>
        <v>0.47408880000000009</v>
      </c>
      <c r="T7" s="62">
        <f t="shared" ref="T7:U13" si="14">L7+P7</f>
        <v>65</v>
      </c>
      <c r="U7" s="62">
        <f t="shared" si="14"/>
        <v>60.81362</v>
      </c>
      <c r="V7" s="64">
        <f t="shared" ref="V7:V13" si="15">U7-T7</f>
        <v>-4.1863799999999998</v>
      </c>
      <c r="W7" s="65">
        <f t="shared" ref="W7:W13" si="16">IFERROR(U7/T7-1,0)</f>
        <v>-6.4405846153846147E-2</v>
      </c>
      <c r="X7" s="66">
        <v>25</v>
      </c>
      <c r="Y7" s="66">
        <v>18.475619999999999</v>
      </c>
      <c r="Z7" s="64">
        <f t="shared" ref="Z7:Z13" si="17">Y7-X7</f>
        <v>-6.5243800000000007</v>
      </c>
      <c r="AA7" s="65">
        <f t="shared" ref="AA7:AA13" si="18">IFERROR(Y7/X7-1,0)</f>
        <v>-0.26097520000000007</v>
      </c>
      <c r="AB7" s="62">
        <f t="shared" ref="AB7:AC13" si="19">T7+X7</f>
        <v>90</v>
      </c>
      <c r="AC7" s="62">
        <f t="shared" si="19"/>
        <v>79.289240000000007</v>
      </c>
      <c r="AD7" s="64">
        <f t="shared" ref="AD7:AD13" si="20">AC7-AB7</f>
        <v>-10.710759999999993</v>
      </c>
      <c r="AE7" s="65">
        <f t="shared" ref="AE7:AE13" si="21">IFERROR(AC7/AB7-1,0)</f>
        <v>-0.11900844444444436</v>
      </c>
      <c r="AF7" s="66">
        <v>20</v>
      </c>
      <c r="AG7" s="66">
        <f>18.10893+0.30276</f>
        <v>18.41169</v>
      </c>
      <c r="AH7" s="64">
        <f t="shared" ref="AH7:AH13" si="22">AG7-AF7</f>
        <v>-1.5883099999999999</v>
      </c>
      <c r="AI7" s="65">
        <f t="shared" ref="AI7:AI13" si="23">IFERROR(AG7/AF7-1,0)</f>
        <v>-7.9415499999999972E-2</v>
      </c>
      <c r="AJ7" s="62">
        <f t="shared" ref="AJ7:AK13" si="24">AB7+AF7</f>
        <v>110</v>
      </c>
      <c r="AK7" s="62">
        <f t="shared" si="24"/>
        <v>97.70093</v>
      </c>
      <c r="AL7" s="64">
        <f t="shared" ref="AL7:AL13" si="25">AK7-AJ7</f>
        <v>-12.29907</v>
      </c>
      <c r="AM7" s="65">
        <f t="shared" ref="AM7:AM13" si="26">IFERROR(AK7/AJ7-1,0)</f>
        <v>-0.11180972727272731</v>
      </c>
      <c r="AN7" s="66">
        <v>25</v>
      </c>
      <c r="AO7" s="66">
        <v>20.91799</v>
      </c>
      <c r="AP7" s="64">
        <f t="shared" ref="AP7:AP13" si="27">AO7-AN7</f>
        <v>-4.0820100000000004</v>
      </c>
      <c r="AQ7" s="65">
        <f t="shared" ref="AQ7:AQ13" si="28">IFERROR(AO7/AN7-1,0)</f>
        <v>-0.16328039999999999</v>
      </c>
      <c r="AR7" s="62">
        <f t="shared" ref="AR7:AS13" si="29">AJ7+AN7</f>
        <v>135</v>
      </c>
      <c r="AS7" s="62">
        <f t="shared" si="29"/>
        <v>118.61892</v>
      </c>
      <c r="AT7" s="64">
        <f t="shared" ref="AT7:AT13" si="30">AS7-AR7</f>
        <v>-16.381079999999997</v>
      </c>
      <c r="AU7" s="65">
        <f t="shared" ref="AU7:AU13" si="31">IFERROR(AS7/AR7-1,0)</f>
        <v>-0.1213413333333333</v>
      </c>
      <c r="AV7" s="66">
        <v>25</v>
      </c>
      <c r="AW7" s="66">
        <v>16.98396</v>
      </c>
      <c r="AX7" s="64">
        <f t="shared" ref="AX7:AX13" si="32">AW7-AV7</f>
        <v>-8.0160400000000003</v>
      </c>
      <c r="AY7" s="65">
        <f t="shared" ref="AY7:AY13" si="33">IFERROR(AW7/AV7-1,0)</f>
        <v>-0.32064159999999997</v>
      </c>
      <c r="AZ7" s="62">
        <f t="shared" ref="AZ7:BA13" si="34">AR7+AV7</f>
        <v>160</v>
      </c>
      <c r="BA7" s="62">
        <f t="shared" si="34"/>
        <v>135.60288</v>
      </c>
      <c r="BB7" s="64">
        <f t="shared" ref="BB7:BB13" si="35">BA7-AZ7</f>
        <v>-24.397120000000001</v>
      </c>
      <c r="BC7" s="65">
        <f t="shared" ref="BC7:BC13" si="36">IFERROR(BA7/AZ7-1,0)</f>
        <v>-0.15248200000000001</v>
      </c>
      <c r="BD7" s="66">
        <v>20</v>
      </c>
      <c r="BE7" s="63">
        <v>34.813409999999998</v>
      </c>
      <c r="BF7" s="64">
        <f t="shared" ref="BF7:BF13" si="37">BE7-BD7</f>
        <v>14.813409999999998</v>
      </c>
      <c r="BG7" s="65">
        <f t="shared" ref="BG7:BG13" si="38">IFERROR(BE7/BD7-1,0)</f>
        <v>0.74067049999999979</v>
      </c>
      <c r="BH7" s="62">
        <f t="shared" ref="BH7:BI13" si="39">AZ7+BD7</f>
        <v>180</v>
      </c>
      <c r="BI7" s="62">
        <f t="shared" si="39"/>
        <v>170.41629</v>
      </c>
      <c r="BJ7" s="64">
        <f t="shared" ref="BJ7:BJ13" si="40">BI7-BH7</f>
        <v>-9.5837099999999964</v>
      </c>
      <c r="BK7" s="65">
        <f t="shared" ref="BK7:BK13" si="41">IFERROR(BI7/BH7-1,0)</f>
        <v>-5.324283333333335E-2</v>
      </c>
      <c r="BL7" s="66">
        <v>25</v>
      </c>
      <c r="BM7" s="63">
        <v>20.083189999999998</v>
      </c>
      <c r="BN7" s="64">
        <f t="shared" ref="BN7:BN13" si="42">BM7-BL7</f>
        <v>-4.9168100000000017</v>
      </c>
      <c r="BO7" s="67">
        <f t="shared" ref="BO7:BO13" si="43">IFERROR(BM7/BL7-1,0)</f>
        <v>-0.19667240000000008</v>
      </c>
      <c r="BP7" s="68">
        <f t="shared" ref="BP7:BQ13" si="44">BH7+BL7</f>
        <v>205</v>
      </c>
      <c r="BQ7" s="62">
        <f t="shared" si="44"/>
        <v>190.49948000000001</v>
      </c>
      <c r="BR7" s="64">
        <f t="shared" ref="BR7:BR13" si="45">BQ7-BP7</f>
        <v>-14.500519999999995</v>
      </c>
      <c r="BS7" s="69">
        <f t="shared" ref="BS7:BS13" si="46">IFERROR(BQ7/BP7-1,0)</f>
        <v>-7.0734243902438987E-2</v>
      </c>
      <c r="BT7" s="70">
        <v>25</v>
      </c>
      <c r="BU7" s="66">
        <v>196.28368</v>
      </c>
      <c r="BV7" s="64">
        <f t="shared" ref="BV7:BV13" si="47">BU7-BT7</f>
        <v>171.28368</v>
      </c>
      <c r="BW7" s="65">
        <f t="shared" ref="BW7:BW13" si="48">IFERROR(BU7/BT7-1,0)</f>
        <v>6.8513472000000002</v>
      </c>
      <c r="BX7" s="62">
        <f t="shared" ref="BX7:BY13" si="49">BP7+BT7</f>
        <v>230</v>
      </c>
      <c r="BY7" s="62">
        <f t="shared" si="49"/>
        <v>386.78316000000001</v>
      </c>
      <c r="BZ7" s="64">
        <f t="shared" ref="BZ7:BZ13" si="50">BY7-BX7</f>
        <v>156.78316000000001</v>
      </c>
      <c r="CA7" s="67">
        <f t="shared" ref="CA7:CA13" si="51">IFERROR(BY7/BX7-1,0)</f>
        <v>0.68166591304347834</v>
      </c>
      <c r="CB7" s="71">
        <v>28</v>
      </c>
      <c r="CC7" s="66">
        <v>18.972999999999999</v>
      </c>
      <c r="CD7" s="64">
        <f t="shared" ref="CD7:CD13" si="52">CC7-CB7</f>
        <v>-9.027000000000001</v>
      </c>
      <c r="CE7" s="69">
        <f t="shared" ref="CE7:CE13" si="53">IFERROR(CC7/CB7-1,0)</f>
        <v>-0.32239285714285715</v>
      </c>
      <c r="CF7" s="68">
        <f t="shared" ref="CF7:CG13" si="54">BX7+CB7</f>
        <v>258</v>
      </c>
      <c r="CG7" s="62">
        <f t="shared" si="54"/>
        <v>405.75616000000002</v>
      </c>
      <c r="CH7" s="64">
        <f t="shared" ref="CH7:CH13" si="55">CG7-CF7</f>
        <v>147.75616000000002</v>
      </c>
      <c r="CI7" s="69">
        <f t="shared" ref="CI7:CI13" si="56">IFERROR(CG7/CF7-1,0)</f>
        <v>0.57269829457364341</v>
      </c>
      <c r="CJ7" s="71">
        <v>30</v>
      </c>
      <c r="CK7" s="72">
        <v>30</v>
      </c>
      <c r="CL7" s="64">
        <f t="shared" ref="CL7:CL13" si="57">CK7-CJ7</f>
        <v>0</v>
      </c>
      <c r="CM7" s="69">
        <f t="shared" ref="CM7:CM13" si="58">IFERROR(CK7/CJ7-1,0)</f>
        <v>0</v>
      </c>
      <c r="CN7" s="68">
        <f t="shared" ref="CN7:CO13" si="59">CF7+CJ7</f>
        <v>288</v>
      </c>
      <c r="CO7" s="73">
        <f t="shared" si="59"/>
        <v>435.75616000000002</v>
      </c>
      <c r="CP7" s="74">
        <f t="shared" ref="CP7:CP13" si="60">CO7-CN7</f>
        <v>147.75616000000002</v>
      </c>
      <c r="CQ7" s="69">
        <f t="shared" ref="CQ7:CQ13" si="61">IFERROR(CO7/CN7-1,0)</f>
        <v>0.5130422222222224</v>
      </c>
      <c r="CR7" s="70">
        <v>19.055278401639345</v>
      </c>
      <c r="CS7" s="66">
        <v>22.417974590163933</v>
      </c>
      <c r="CT7" s="66">
        <v>22.417974590163933</v>
      </c>
      <c r="CU7" s="66">
        <v>24.659772049180326</v>
      </c>
      <c r="CV7" s="66">
        <v>20.17617713114754</v>
      </c>
      <c r="CW7" s="66">
        <v>20.17617713114754</v>
      </c>
      <c r="CX7" s="66">
        <v>25.780670778688524</v>
      </c>
      <c r="CY7" s="66">
        <v>23.538873319672131</v>
      </c>
      <c r="CZ7" s="66">
        <v>23.538873319672131</v>
      </c>
      <c r="DA7" s="66">
        <v>24.659772049180326</v>
      </c>
      <c r="DB7" s="66">
        <v>22.417974590163933</v>
      </c>
      <c r="DC7" s="72">
        <v>24.659772049180326</v>
      </c>
      <c r="DD7" s="75">
        <f t="shared" ref="DD7:DD13" si="62">SUM(CR7:DC7)</f>
        <v>273.49928999999997</v>
      </c>
      <c r="DE7" s="64">
        <f t="shared" ref="DE7:DE13" si="63">DD7-CO7</f>
        <v>-162.25687000000005</v>
      </c>
      <c r="DF7" s="69">
        <f t="shared" ref="DF7:DF13" si="64">IFERROR(DD7/CO7-1,0)</f>
        <v>-0.37235703105149454</v>
      </c>
    </row>
    <row r="8" spans="1:110" x14ac:dyDescent="0.3">
      <c r="A8" s="60" t="s">
        <v>112</v>
      </c>
      <c r="B8" s="61" t="s">
        <v>64</v>
      </c>
      <c r="C8" s="62">
        <v>1025.0497800000001</v>
      </c>
      <c r="D8" s="63">
        <v>60</v>
      </c>
      <c r="E8" s="63">
        <v>76.115480000000005</v>
      </c>
      <c r="F8" s="64">
        <f t="shared" si="5"/>
        <v>16.115480000000005</v>
      </c>
      <c r="G8" s="65">
        <f t="shared" si="6"/>
        <v>0.2685913333333334</v>
      </c>
      <c r="H8" s="63">
        <v>110</v>
      </c>
      <c r="I8" s="63">
        <v>66.906199999999998</v>
      </c>
      <c r="J8" s="64">
        <f t="shared" si="7"/>
        <v>-43.093800000000002</v>
      </c>
      <c r="K8" s="65">
        <f t="shared" si="8"/>
        <v>-0.39176181818181821</v>
      </c>
      <c r="L8" s="62">
        <f t="shared" si="9"/>
        <v>170</v>
      </c>
      <c r="M8" s="62">
        <f t="shared" si="9"/>
        <v>143.02168</v>
      </c>
      <c r="N8" s="64">
        <f t="shared" si="10"/>
        <v>-26.978319999999997</v>
      </c>
      <c r="O8" s="65">
        <f t="shared" si="11"/>
        <v>-0.15869599999999995</v>
      </c>
      <c r="P8" s="63">
        <v>110</v>
      </c>
      <c r="Q8" s="63">
        <v>245.23728</v>
      </c>
      <c r="R8" s="64">
        <f t="shared" si="12"/>
        <v>135.23728</v>
      </c>
      <c r="S8" s="65">
        <f t="shared" si="13"/>
        <v>1.229429818181818</v>
      </c>
      <c r="T8" s="62">
        <f t="shared" si="14"/>
        <v>280</v>
      </c>
      <c r="U8" s="62">
        <f t="shared" si="14"/>
        <v>388.25896</v>
      </c>
      <c r="V8" s="64">
        <f t="shared" si="15"/>
        <v>108.25896</v>
      </c>
      <c r="W8" s="65">
        <f t="shared" si="16"/>
        <v>0.38663914285714296</v>
      </c>
      <c r="X8" s="66">
        <v>100</v>
      </c>
      <c r="Y8" s="66">
        <v>60.01117</v>
      </c>
      <c r="Z8" s="64">
        <f t="shared" si="17"/>
        <v>-39.98883</v>
      </c>
      <c r="AA8" s="65">
        <f t="shared" si="18"/>
        <v>-0.39988829999999997</v>
      </c>
      <c r="AB8" s="62">
        <f t="shared" si="19"/>
        <v>380</v>
      </c>
      <c r="AC8" s="62">
        <f t="shared" si="19"/>
        <v>448.27012999999999</v>
      </c>
      <c r="AD8" s="64">
        <f t="shared" si="20"/>
        <v>68.270129999999995</v>
      </c>
      <c r="AE8" s="65">
        <f t="shared" si="21"/>
        <v>0.17965823684210536</v>
      </c>
      <c r="AF8" s="66">
        <v>100</v>
      </c>
      <c r="AG8" s="66">
        <v>91.288529999999994</v>
      </c>
      <c r="AH8" s="64">
        <f t="shared" si="22"/>
        <v>-8.7114700000000056</v>
      </c>
      <c r="AI8" s="65">
        <f t="shared" si="23"/>
        <v>-8.71147000000001E-2</v>
      </c>
      <c r="AJ8" s="62">
        <f t="shared" si="24"/>
        <v>480</v>
      </c>
      <c r="AK8" s="62">
        <f t="shared" si="24"/>
        <v>539.55866000000003</v>
      </c>
      <c r="AL8" s="64">
        <f t="shared" si="25"/>
        <v>59.558660000000032</v>
      </c>
      <c r="AM8" s="65">
        <f t="shared" si="26"/>
        <v>0.12408054166666682</v>
      </c>
      <c r="AN8" s="66">
        <v>110</v>
      </c>
      <c r="AO8" s="66">
        <v>158.43584999999999</v>
      </c>
      <c r="AP8" s="64">
        <f t="shared" si="27"/>
        <v>48.435849999999988</v>
      </c>
      <c r="AQ8" s="65">
        <f t="shared" si="28"/>
        <v>0.44032590909090907</v>
      </c>
      <c r="AR8" s="62">
        <f t="shared" si="29"/>
        <v>590</v>
      </c>
      <c r="AS8" s="62">
        <f t="shared" si="29"/>
        <v>697.99450999999999</v>
      </c>
      <c r="AT8" s="64">
        <f t="shared" si="30"/>
        <v>107.99450999999999</v>
      </c>
      <c r="AU8" s="65">
        <f t="shared" si="31"/>
        <v>0.18304154237288128</v>
      </c>
      <c r="AV8" s="66">
        <v>110</v>
      </c>
      <c r="AW8" s="66">
        <v>94.147229999999993</v>
      </c>
      <c r="AX8" s="64">
        <f t="shared" si="32"/>
        <v>-15.852770000000007</v>
      </c>
      <c r="AY8" s="65">
        <f t="shared" si="33"/>
        <v>-0.14411609090909094</v>
      </c>
      <c r="AZ8" s="62">
        <f t="shared" si="34"/>
        <v>700</v>
      </c>
      <c r="BA8" s="62">
        <f t="shared" si="34"/>
        <v>792.14174000000003</v>
      </c>
      <c r="BB8" s="64">
        <f t="shared" si="35"/>
        <v>92.141740000000027</v>
      </c>
      <c r="BC8" s="65">
        <f t="shared" si="36"/>
        <v>0.13163105714285717</v>
      </c>
      <c r="BD8" s="66">
        <v>110</v>
      </c>
      <c r="BE8" s="63">
        <v>327.04773999999998</v>
      </c>
      <c r="BF8" s="64">
        <f t="shared" si="37"/>
        <v>217.04773999999998</v>
      </c>
      <c r="BG8" s="65">
        <f t="shared" si="38"/>
        <v>1.9731612727272725</v>
      </c>
      <c r="BH8" s="62">
        <f t="shared" si="39"/>
        <v>810</v>
      </c>
      <c r="BI8" s="62">
        <f t="shared" si="39"/>
        <v>1119.18948</v>
      </c>
      <c r="BJ8" s="64">
        <f t="shared" si="40"/>
        <v>309.18948</v>
      </c>
      <c r="BK8" s="65">
        <f t="shared" si="41"/>
        <v>0.38171540740740739</v>
      </c>
      <c r="BL8" s="66">
        <v>110</v>
      </c>
      <c r="BM8" s="63">
        <v>39.109569999999998</v>
      </c>
      <c r="BN8" s="64">
        <f t="shared" si="42"/>
        <v>-70.890430000000009</v>
      </c>
      <c r="BO8" s="67">
        <f t="shared" si="43"/>
        <v>-0.64445845454545458</v>
      </c>
      <c r="BP8" s="68">
        <f t="shared" si="44"/>
        <v>920</v>
      </c>
      <c r="BQ8" s="62">
        <f t="shared" si="44"/>
        <v>1158.2990500000001</v>
      </c>
      <c r="BR8" s="64">
        <f t="shared" si="45"/>
        <v>238.29905000000008</v>
      </c>
      <c r="BS8" s="69">
        <f t="shared" si="46"/>
        <v>0.25902070652173914</v>
      </c>
      <c r="BT8" s="70">
        <v>110</v>
      </c>
      <c r="BU8" s="66">
        <v>712.17600000000004</v>
      </c>
      <c r="BV8" s="64">
        <f t="shared" si="47"/>
        <v>602.17600000000004</v>
      </c>
      <c r="BW8" s="65">
        <f t="shared" si="48"/>
        <v>5.4743272727272734</v>
      </c>
      <c r="BX8" s="62">
        <f t="shared" si="49"/>
        <v>1030</v>
      </c>
      <c r="BY8" s="62">
        <f t="shared" si="49"/>
        <v>1870.47505</v>
      </c>
      <c r="BZ8" s="64">
        <f t="shared" si="50"/>
        <v>840.47505000000001</v>
      </c>
      <c r="CA8" s="67">
        <f t="shared" si="51"/>
        <v>0.81599519417475719</v>
      </c>
      <c r="CB8" s="71">
        <v>120</v>
      </c>
      <c r="CC8" s="66">
        <v>83.385999999999996</v>
      </c>
      <c r="CD8" s="64">
        <f t="shared" si="52"/>
        <v>-36.614000000000004</v>
      </c>
      <c r="CE8" s="69">
        <f t="shared" si="53"/>
        <v>-0.3051166666666667</v>
      </c>
      <c r="CF8" s="68">
        <f t="shared" si="54"/>
        <v>1150</v>
      </c>
      <c r="CG8" s="62">
        <f t="shared" si="54"/>
        <v>1953.86105</v>
      </c>
      <c r="CH8" s="64">
        <f t="shared" si="55"/>
        <v>803.86104999999998</v>
      </c>
      <c r="CI8" s="69">
        <f t="shared" si="56"/>
        <v>0.6990096086956521</v>
      </c>
      <c r="CJ8" s="71">
        <v>130</v>
      </c>
      <c r="CK8" s="72">
        <v>139.9</v>
      </c>
      <c r="CL8" s="64">
        <f t="shared" si="57"/>
        <v>9.9000000000000057</v>
      </c>
      <c r="CM8" s="69">
        <f t="shared" si="58"/>
        <v>7.6153846153846239E-2</v>
      </c>
      <c r="CN8" s="68">
        <f t="shared" si="59"/>
        <v>1280</v>
      </c>
      <c r="CO8" s="73">
        <f t="shared" si="59"/>
        <v>2093.7610500000001</v>
      </c>
      <c r="CP8" s="74">
        <f t="shared" si="60"/>
        <v>813.76105000000007</v>
      </c>
      <c r="CQ8" s="69">
        <f t="shared" si="61"/>
        <v>0.63575082031249996</v>
      </c>
      <c r="CR8" s="70">
        <v>109.94258672131147</v>
      </c>
      <c r="CS8" s="66">
        <v>129.34421967213115</v>
      </c>
      <c r="CT8" s="66">
        <v>129.34421967213115</v>
      </c>
      <c r="CU8" s="66">
        <v>142.27864163934424</v>
      </c>
      <c r="CV8" s="66">
        <v>116.40979770491802</v>
      </c>
      <c r="CW8" s="66">
        <v>116.40979770491802</v>
      </c>
      <c r="CX8" s="66">
        <v>148.74585262295079</v>
      </c>
      <c r="CY8" s="66">
        <v>135.81143065573769</v>
      </c>
      <c r="CZ8" s="66">
        <v>135.81143065573769</v>
      </c>
      <c r="DA8" s="66">
        <v>142.27864163934424</v>
      </c>
      <c r="DB8" s="66">
        <v>129.34421967213115</v>
      </c>
      <c r="DC8" s="72">
        <v>142.27864163934424</v>
      </c>
      <c r="DD8" s="75">
        <f t="shared" si="62"/>
        <v>1577.9994799999999</v>
      </c>
      <c r="DE8" s="64">
        <f t="shared" si="63"/>
        <v>-515.76157000000012</v>
      </c>
      <c r="DF8" s="69">
        <f t="shared" si="64"/>
        <v>-0.2463325841313172</v>
      </c>
    </row>
    <row r="9" spans="1:110" ht="20.399999999999999" x14ac:dyDescent="0.3">
      <c r="A9" s="76" t="s">
        <v>113</v>
      </c>
      <c r="B9" s="77" t="s">
        <v>114</v>
      </c>
      <c r="C9" s="62">
        <v>4.0203199999999999</v>
      </c>
      <c r="D9" s="63"/>
      <c r="E9" s="63">
        <v>0</v>
      </c>
      <c r="F9" s="64">
        <f t="shared" si="5"/>
        <v>0</v>
      </c>
      <c r="G9" s="65">
        <f t="shared" si="6"/>
        <v>0</v>
      </c>
      <c r="H9" s="63"/>
      <c r="I9" s="63">
        <v>1.36859</v>
      </c>
      <c r="J9" s="64">
        <f t="shared" si="7"/>
        <v>1.36859</v>
      </c>
      <c r="K9" s="65">
        <f t="shared" si="8"/>
        <v>0</v>
      </c>
      <c r="L9" s="62">
        <f t="shared" si="9"/>
        <v>0</v>
      </c>
      <c r="M9" s="62">
        <f t="shared" si="9"/>
        <v>1.36859</v>
      </c>
      <c r="N9" s="64">
        <f t="shared" si="10"/>
        <v>1.36859</v>
      </c>
      <c r="O9" s="65">
        <f t="shared" si="11"/>
        <v>0</v>
      </c>
      <c r="P9" s="63">
        <v>2.5</v>
      </c>
      <c r="Q9" s="63">
        <v>0.69706999999999997</v>
      </c>
      <c r="R9" s="64">
        <f t="shared" si="12"/>
        <v>-1.8029299999999999</v>
      </c>
      <c r="S9" s="65">
        <f t="shared" si="13"/>
        <v>-0.72117200000000004</v>
      </c>
      <c r="T9" s="62">
        <f t="shared" si="14"/>
        <v>2.5</v>
      </c>
      <c r="U9" s="62">
        <f t="shared" si="14"/>
        <v>2.0656599999999998</v>
      </c>
      <c r="V9" s="64">
        <f t="shared" si="15"/>
        <v>-0.43434000000000017</v>
      </c>
      <c r="W9" s="65">
        <f t="shared" si="16"/>
        <v>-0.17373600000000011</v>
      </c>
      <c r="X9" s="66"/>
      <c r="Y9" s="66"/>
      <c r="Z9" s="64">
        <f t="shared" si="17"/>
        <v>0</v>
      </c>
      <c r="AA9" s="65">
        <f t="shared" si="18"/>
        <v>0</v>
      </c>
      <c r="AB9" s="62">
        <f t="shared" si="19"/>
        <v>2.5</v>
      </c>
      <c r="AC9" s="62">
        <f t="shared" si="19"/>
        <v>2.0656599999999998</v>
      </c>
      <c r="AD9" s="64">
        <f t="shared" si="20"/>
        <v>-0.43434000000000017</v>
      </c>
      <c r="AE9" s="65">
        <f t="shared" si="21"/>
        <v>-0.17373600000000011</v>
      </c>
      <c r="AF9" s="66"/>
      <c r="AG9" s="66">
        <v>0</v>
      </c>
      <c r="AH9" s="64">
        <f t="shared" si="22"/>
        <v>0</v>
      </c>
      <c r="AI9" s="65">
        <f t="shared" si="23"/>
        <v>0</v>
      </c>
      <c r="AJ9" s="62">
        <f t="shared" si="24"/>
        <v>2.5</v>
      </c>
      <c r="AK9" s="62">
        <f t="shared" si="24"/>
        <v>2.0656599999999998</v>
      </c>
      <c r="AL9" s="64">
        <f t="shared" si="25"/>
        <v>-0.43434000000000017</v>
      </c>
      <c r="AM9" s="65">
        <f t="shared" si="26"/>
        <v>-0.17373600000000011</v>
      </c>
      <c r="AN9" s="66">
        <v>2.5</v>
      </c>
      <c r="AO9" s="66">
        <v>0</v>
      </c>
      <c r="AP9" s="64">
        <f t="shared" si="27"/>
        <v>-2.5</v>
      </c>
      <c r="AQ9" s="65">
        <f t="shared" si="28"/>
        <v>-1</v>
      </c>
      <c r="AR9" s="62">
        <f t="shared" si="29"/>
        <v>5</v>
      </c>
      <c r="AS9" s="62">
        <f t="shared" si="29"/>
        <v>2.0656599999999998</v>
      </c>
      <c r="AT9" s="64">
        <f t="shared" si="30"/>
        <v>-2.9343400000000002</v>
      </c>
      <c r="AU9" s="65">
        <f t="shared" si="31"/>
        <v>-0.58686800000000006</v>
      </c>
      <c r="AV9" s="66"/>
      <c r="AW9" s="66">
        <v>115.93124</v>
      </c>
      <c r="AX9" s="64">
        <f t="shared" si="32"/>
        <v>115.93124</v>
      </c>
      <c r="AY9" s="65">
        <f t="shared" si="33"/>
        <v>0</v>
      </c>
      <c r="AZ9" s="62">
        <f t="shared" si="34"/>
        <v>5</v>
      </c>
      <c r="BA9" s="62">
        <f t="shared" si="34"/>
        <v>117.9969</v>
      </c>
      <c r="BB9" s="64">
        <f t="shared" si="35"/>
        <v>112.9969</v>
      </c>
      <c r="BC9" s="65">
        <f t="shared" si="36"/>
        <v>22.59938</v>
      </c>
      <c r="BD9" s="66"/>
      <c r="BE9" s="63">
        <v>0</v>
      </c>
      <c r="BF9" s="64">
        <f t="shared" si="37"/>
        <v>0</v>
      </c>
      <c r="BG9" s="65">
        <f t="shared" si="38"/>
        <v>0</v>
      </c>
      <c r="BH9" s="62">
        <f t="shared" si="39"/>
        <v>5</v>
      </c>
      <c r="BI9" s="62">
        <f t="shared" si="39"/>
        <v>117.9969</v>
      </c>
      <c r="BJ9" s="64">
        <f t="shared" si="40"/>
        <v>112.9969</v>
      </c>
      <c r="BK9" s="65">
        <f t="shared" si="41"/>
        <v>22.59938</v>
      </c>
      <c r="BL9" s="66">
        <v>2.5</v>
      </c>
      <c r="BM9" s="63">
        <v>21.636399999999998</v>
      </c>
      <c r="BN9" s="64">
        <f t="shared" si="42"/>
        <v>19.136399999999998</v>
      </c>
      <c r="BO9" s="67">
        <f t="shared" si="43"/>
        <v>7.65456</v>
      </c>
      <c r="BP9" s="68">
        <f t="shared" si="44"/>
        <v>7.5</v>
      </c>
      <c r="BQ9" s="62">
        <f t="shared" si="44"/>
        <v>139.63329999999999</v>
      </c>
      <c r="BR9" s="64">
        <f t="shared" si="45"/>
        <v>132.13329999999999</v>
      </c>
      <c r="BS9" s="69">
        <f t="shared" si="46"/>
        <v>17.617773333333332</v>
      </c>
      <c r="BT9" s="70"/>
      <c r="BU9" s="66">
        <v>0.17596999999999999</v>
      </c>
      <c r="BV9" s="64">
        <f t="shared" si="47"/>
        <v>0.17596999999999999</v>
      </c>
      <c r="BW9" s="65">
        <f t="shared" si="48"/>
        <v>0</v>
      </c>
      <c r="BX9" s="62">
        <f t="shared" si="49"/>
        <v>7.5</v>
      </c>
      <c r="BY9" s="62">
        <f t="shared" si="49"/>
        <v>139.80927</v>
      </c>
      <c r="BZ9" s="64">
        <f t="shared" si="50"/>
        <v>132.30927</v>
      </c>
      <c r="CA9" s="67">
        <f t="shared" si="51"/>
        <v>17.641235999999999</v>
      </c>
      <c r="CB9" s="71"/>
      <c r="CC9" s="66">
        <v>0</v>
      </c>
      <c r="CD9" s="64">
        <f t="shared" si="52"/>
        <v>0</v>
      </c>
      <c r="CE9" s="69">
        <f t="shared" si="53"/>
        <v>0</v>
      </c>
      <c r="CF9" s="68">
        <f t="shared" si="54"/>
        <v>7.5</v>
      </c>
      <c r="CG9" s="62">
        <f t="shared" si="54"/>
        <v>139.80927</v>
      </c>
      <c r="CH9" s="64">
        <f t="shared" si="55"/>
        <v>132.30927</v>
      </c>
      <c r="CI9" s="69">
        <f t="shared" si="56"/>
        <v>17.641235999999999</v>
      </c>
      <c r="CJ9" s="71">
        <v>2.5</v>
      </c>
      <c r="CK9" s="72">
        <v>2.5</v>
      </c>
      <c r="CL9" s="64">
        <f t="shared" si="57"/>
        <v>0</v>
      </c>
      <c r="CM9" s="69">
        <f t="shared" si="58"/>
        <v>0</v>
      </c>
      <c r="CN9" s="68">
        <f t="shared" si="59"/>
        <v>10</v>
      </c>
      <c r="CO9" s="73">
        <f t="shared" si="59"/>
        <v>142.30927</v>
      </c>
      <c r="CP9" s="74">
        <f t="shared" si="60"/>
        <v>132.30927</v>
      </c>
      <c r="CQ9" s="69">
        <f t="shared" si="61"/>
        <v>13.230926999999999</v>
      </c>
      <c r="CR9" s="70"/>
      <c r="CS9" s="66"/>
      <c r="CT9" s="66">
        <v>35.5</v>
      </c>
      <c r="CU9" s="66"/>
      <c r="CV9" s="66"/>
      <c r="CW9" s="66">
        <v>35.5</v>
      </c>
      <c r="CX9" s="66"/>
      <c r="CY9" s="66"/>
      <c r="CZ9" s="66">
        <v>35.5</v>
      </c>
      <c r="DA9" s="66"/>
      <c r="DB9" s="66"/>
      <c r="DC9" s="72">
        <v>35.5</v>
      </c>
      <c r="DD9" s="78">
        <f t="shared" si="62"/>
        <v>142</v>
      </c>
      <c r="DE9" s="64">
        <f t="shared" si="63"/>
        <v>-0.30926999999999794</v>
      </c>
      <c r="DF9" s="69">
        <f t="shared" si="64"/>
        <v>-2.1732245552239515E-3</v>
      </c>
    </row>
    <row r="10" spans="1:110" ht="20.399999999999999" x14ac:dyDescent="0.3">
      <c r="A10" s="76" t="s">
        <v>115</v>
      </c>
      <c r="B10" s="77" t="s">
        <v>116</v>
      </c>
      <c r="C10" s="62">
        <v>0</v>
      </c>
      <c r="D10" s="63"/>
      <c r="E10" s="63">
        <v>0</v>
      </c>
      <c r="F10" s="64">
        <f t="shared" si="5"/>
        <v>0</v>
      </c>
      <c r="G10" s="65">
        <f t="shared" si="6"/>
        <v>0</v>
      </c>
      <c r="H10" s="63"/>
      <c r="I10" s="63">
        <v>0</v>
      </c>
      <c r="J10" s="64">
        <f t="shared" si="7"/>
        <v>0</v>
      </c>
      <c r="K10" s="65">
        <f t="shared" si="8"/>
        <v>0</v>
      </c>
      <c r="L10" s="62">
        <f t="shared" si="9"/>
        <v>0</v>
      </c>
      <c r="M10" s="62">
        <f t="shared" si="9"/>
        <v>0</v>
      </c>
      <c r="N10" s="64">
        <f t="shared" si="10"/>
        <v>0</v>
      </c>
      <c r="O10" s="65">
        <f t="shared" si="11"/>
        <v>0</v>
      </c>
      <c r="P10" s="63"/>
      <c r="Q10" s="63">
        <v>0</v>
      </c>
      <c r="R10" s="64">
        <f t="shared" si="12"/>
        <v>0</v>
      </c>
      <c r="S10" s="65">
        <f t="shared" si="13"/>
        <v>0</v>
      </c>
      <c r="T10" s="62">
        <f t="shared" si="14"/>
        <v>0</v>
      </c>
      <c r="U10" s="62">
        <f t="shared" si="14"/>
        <v>0</v>
      </c>
      <c r="V10" s="64">
        <f t="shared" si="15"/>
        <v>0</v>
      </c>
      <c r="W10" s="65">
        <f t="shared" si="16"/>
        <v>0</v>
      </c>
      <c r="X10" s="66"/>
      <c r="Y10" s="66"/>
      <c r="Z10" s="64">
        <f t="shared" si="17"/>
        <v>0</v>
      </c>
      <c r="AA10" s="65">
        <f t="shared" si="18"/>
        <v>0</v>
      </c>
      <c r="AB10" s="62">
        <f t="shared" si="19"/>
        <v>0</v>
      </c>
      <c r="AC10" s="62">
        <f t="shared" si="19"/>
        <v>0</v>
      </c>
      <c r="AD10" s="64">
        <f t="shared" si="20"/>
        <v>0</v>
      </c>
      <c r="AE10" s="65">
        <f t="shared" si="21"/>
        <v>0</v>
      </c>
      <c r="AF10" s="66"/>
      <c r="AG10" s="66">
        <v>0</v>
      </c>
      <c r="AH10" s="64">
        <f t="shared" si="22"/>
        <v>0</v>
      </c>
      <c r="AI10" s="65">
        <f t="shared" si="23"/>
        <v>0</v>
      </c>
      <c r="AJ10" s="62">
        <f t="shared" si="24"/>
        <v>0</v>
      </c>
      <c r="AK10" s="62">
        <f t="shared" si="24"/>
        <v>0</v>
      </c>
      <c r="AL10" s="64">
        <f t="shared" si="25"/>
        <v>0</v>
      </c>
      <c r="AM10" s="65">
        <f t="shared" si="26"/>
        <v>0</v>
      </c>
      <c r="AN10" s="66"/>
      <c r="AO10" s="66">
        <v>0</v>
      </c>
      <c r="AP10" s="64">
        <f t="shared" si="27"/>
        <v>0</v>
      </c>
      <c r="AQ10" s="65">
        <f t="shared" si="28"/>
        <v>0</v>
      </c>
      <c r="AR10" s="62">
        <f t="shared" si="29"/>
        <v>0</v>
      </c>
      <c r="AS10" s="62">
        <f t="shared" si="29"/>
        <v>0</v>
      </c>
      <c r="AT10" s="64">
        <f t="shared" si="30"/>
        <v>0</v>
      </c>
      <c r="AU10" s="65">
        <f t="shared" si="31"/>
        <v>0</v>
      </c>
      <c r="AV10" s="66"/>
      <c r="AW10" s="66">
        <v>0</v>
      </c>
      <c r="AX10" s="64">
        <f t="shared" si="32"/>
        <v>0</v>
      </c>
      <c r="AY10" s="65">
        <f t="shared" si="33"/>
        <v>0</v>
      </c>
      <c r="AZ10" s="62">
        <f t="shared" si="34"/>
        <v>0</v>
      </c>
      <c r="BA10" s="62">
        <f t="shared" si="34"/>
        <v>0</v>
      </c>
      <c r="BB10" s="64">
        <f t="shared" si="35"/>
        <v>0</v>
      </c>
      <c r="BC10" s="65">
        <f t="shared" si="36"/>
        <v>0</v>
      </c>
      <c r="BD10" s="66"/>
      <c r="BE10" s="63">
        <v>0</v>
      </c>
      <c r="BF10" s="64">
        <f t="shared" si="37"/>
        <v>0</v>
      </c>
      <c r="BG10" s="65">
        <f t="shared" si="38"/>
        <v>0</v>
      </c>
      <c r="BH10" s="62">
        <f t="shared" si="39"/>
        <v>0</v>
      </c>
      <c r="BI10" s="62">
        <f t="shared" si="39"/>
        <v>0</v>
      </c>
      <c r="BJ10" s="64">
        <f t="shared" si="40"/>
        <v>0</v>
      </c>
      <c r="BK10" s="65">
        <f t="shared" si="41"/>
        <v>0</v>
      </c>
      <c r="BL10" s="66"/>
      <c r="BM10" s="63">
        <v>0</v>
      </c>
      <c r="BN10" s="64">
        <f t="shared" si="42"/>
        <v>0</v>
      </c>
      <c r="BO10" s="67">
        <f t="shared" si="43"/>
        <v>0</v>
      </c>
      <c r="BP10" s="68">
        <f t="shared" si="44"/>
        <v>0</v>
      </c>
      <c r="BQ10" s="62">
        <f t="shared" si="44"/>
        <v>0</v>
      </c>
      <c r="BR10" s="64">
        <f t="shared" si="45"/>
        <v>0</v>
      </c>
      <c r="BS10" s="69">
        <f t="shared" si="46"/>
        <v>0</v>
      </c>
      <c r="BT10" s="70"/>
      <c r="BU10" s="66">
        <v>0</v>
      </c>
      <c r="BV10" s="64">
        <f t="shared" si="47"/>
        <v>0</v>
      </c>
      <c r="BW10" s="65">
        <f t="shared" si="48"/>
        <v>0</v>
      </c>
      <c r="BX10" s="62">
        <f t="shared" si="49"/>
        <v>0</v>
      </c>
      <c r="BY10" s="62">
        <f t="shared" si="49"/>
        <v>0</v>
      </c>
      <c r="BZ10" s="64">
        <f t="shared" si="50"/>
        <v>0</v>
      </c>
      <c r="CA10" s="67">
        <f t="shared" si="51"/>
        <v>0</v>
      </c>
      <c r="CB10" s="71"/>
      <c r="CC10" s="66">
        <v>0</v>
      </c>
      <c r="CD10" s="64">
        <f t="shared" si="52"/>
        <v>0</v>
      </c>
      <c r="CE10" s="69">
        <f t="shared" si="53"/>
        <v>0</v>
      </c>
      <c r="CF10" s="68">
        <f t="shared" si="54"/>
        <v>0</v>
      </c>
      <c r="CG10" s="62">
        <f t="shared" si="54"/>
        <v>0</v>
      </c>
      <c r="CH10" s="64">
        <f t="shared" si="55"/>
        <v>0</v>
      </c>
      <c r="CI10" s="69">
        <f t="shared" si="56"/>
        <v>0</v>
      </c>
      <c r="CJ10" s="71"/>
      <c r="CK10" s="72">
        <v>0</v>
      </c>
      <c r="CL10" s="64">
        <f t="shared" si="57"/>
        <v>0</v>
      </c>
      <c r="CM10" s="69">
        <f t="shared" si="58"/>
        <v>0</v>
      </c>
      <c r="CN10" s="68">
        <f t="shared" si="59"/>
        <v>0</v>
      </c>
      <c r="CO10" s="73">
        <f t="shared" si="59"/>
        <v>0</v>
      </c>
      <c r="CP10" s="74">
        <f t="shared" si="60"/>
        <v>0</v>
      </c>
      <c r="CQ10" s="69">
        <f t="shared" si="61"/>
        <v>0</v>
      </c>
      <c r="CR10" s="70">
        <v>0</v>
      </c>
      <c r="CS10" s="66">
        <v>0</v>
      </c>
      <c r="CT10" s="66">
        <v>0</v>
      </c>
      <c r="CU10" s="66">
        <v>0</v>
      </c>
      <c r="CV10" s="66">
        <v>0</v>
      </c>
      <c r="CW10" s="66">
        <v>0</v>
      </c>
      <c r="CX10" s="66">
        <v>0</v>
      </c>
      <c r="CY10" s="66">
        <v>0</v>
      </c>
      <c r="CZ10" s="66">
        <v>0</v>
      </c>
      <c r="DA10" s="66">
        <v>0</v>
      </c>
      <c r="DB10" s="66">
        <v>0</v>
      </c>
      <c r="DC10" s="72">
        <v>0</v>
      </c>
      <c r="DD10" s="78">
        <f t="shared" si="62"/>
        <v>0</v>
      </c>
      <c r="DE10" s="64">
        <f t="shared" si="63"/>
        <v>0</v>
      </c>
      <c r="DF10" s="69">
        <f t="shared" si="64"/>
        <v>0</v>
      </c>
    </row>
    <row r="11" spans="1:110" x14ac:dyDescent="0.3">
      <c r="A11" s="76" t="s">
        <v>117</v>
      </c>
      <c r="B11" s="77" t="s">
        <v>118</v>
      </c>
      <c r="C11" s="62">
        <v>0</v>
      </c>
      <c r="D11" s="63"/>
      <c r="E11" s="63">
        <v>0</v>
      </c>
      <c r="F11" s="64">
        <f t="shared" si="5"/>
        <v>0</v>
      </c>
      <c r="G11" s="65">
        <f t="shared" si="6"/>
        <v>0</v>
      </c>
      <c r="H11" s="63"/>
      <c r="I11" s="63">
        <v>0</v>
      </c>
      <c r="J11" s="64">
        <f t="shared" si="7"/>
        <v>0</v>
      </c>
      <c r="K11" s="65">
        <f t="shared" si="8"/>
        <v>0</v>
      </c>
      <c r="L11" s="62">
        <f t="shared" si="9"/>
        <v>0</v>
      </c>
      <c r="M11" s="62">
        <f t="shared" si="9"/>
        <v>0</v>
      </c>
      <c r="N11" s="64">
        <f t="shared" si="10"/>
        <v>0</v>
      </c>
      <c r="O11" s="65">
        <f t="shared" si="11"/>
        <v>0</v>
      </c>
      <c r="P11" s="63"/>
      <c r="Q11" s="63">
        <v>0</v>
      </c>
      <c r="R11" s="64">
        <f t="shared" si="12"/>
        <v>0</v>
      </c>
      <c r="S11" s="65">
        <f t="shared" si="13"/>
        <v>0</v>
      </c>
      <c r="T11" s="62">
        <f t="shared" si="14"/>
        <v>0</v>
      </c>
      <c r="U11" s="62">
        <f t="shared" si="14"/>
        <v>0</v>
      </c>
      <c r="V11" s="64">
        <f t="shared" si="15"/>
        <v>0</v>
      </c>
      <c r="W11" s="65">
        <f t="shared" si="16"/>
        <v>0</v>
      </c>
      <c r="X11" s="66"/>
      <c r="Y11" s="66"/>
      <c r="Z11" s="64">
        <f t="shared" si="17"/>
        <v>0</v>
      </c>
      <c r="AA11" s="65">
        <f t="shared" si="18"/>
        <v>0</v>
      </c>
      <c r="AB11" s="62">
        <f t="shared" si="19"/>
        <v>0</v>
      </c>
      <c r="AC11" s="62">
        <f t="shared" si="19"/>
        <v>0</v>
      </c>
      <c r="AD11" s="64">
        <f t="shared" si="20"/>
        <v>0</v>
      </c>
      <c r="AE11" s="65">
        <f t="shared" si="21"/>
        <v>0</v>
      </c>
      <c r="AF11" s="66"/>
      <c r="AG11" s="66">
        <v>0</v>
      </c>
      <c r="AH11" s="64">
        <f t="shared" si="22"/>
        <v>0</v>
      </c>
      <c r="AI11" s="65">
        <f t="shared" si="23"/>
        <v>0</v>
      </c>
      <c r="AJ11" s="62">
        <f t="shared" si="24"/>
        <v>0</v>
      </c>
      <c r="AK11" s="62">
        <f t="shared" si="24"/>
        <v>0</v>
      </c>
      <c r="AL11" s="64">
        <f t="shared" si="25"/>
        <v>0</v>
      </c>
      <c r="AM11" s="65">
        <f t="shared" si="26"/>
        <v>0</v>
      </c>
      <c r="AN11" s="66"/>
      <c r="AO11" s="66">
        <v>0</v>
      </c>
      <c r="AP11" s="64">
        <f t="shared" si="27"/>
        <v>0</v>
      </c>
      <c r="AQ11" s="65">
        <f t="shared" si="28"/>
        <v>0</v>
      </c>
      <c r="AR11" s="62">
        <f t="shared" si="29"/>
        <v>0</v>
      </c>
      <c r="AS11" s="62">
        <f t="shared" si="29"/>
        <v>0</v>
      </c>
      <c r="AT11" s="64">
        <f t="shared" si="30"/>
        <v>0</v>
      </c>
      <c r="AU11" s="65">
        <f t="shared" si="31"/>
        <v>0</v>
      </c>
      <c r="AV11" s="66"/>
      <c r="AW11" s="66">
        <v>0</v>
      </c>
      <c r="AX11" s="64">
        <f t="shared" si="32"/>
        <v>0</v>
      </c>
      <c r="AY11" s="65">
        <f t="shared" si="33"/>
        <v>0</v>
      </c>
      <c r="AZ11" s="62">
        <f t="shared" si="34"/>
        <v>0</v>
      </c>
      <c r="BA11" s="62">
        <f t="shared" si="34"/>
        <v>0</v>
      </c>
      <c r="BB11" s="64">
        <f t="shared" si="35"/>
        <v>0</v>
      </c>
      <c r="BC11" s="65">
        <f t="shared" si="36"/>
        <v>0</v>
      </c>
      <c r="BD11" s="66"/>
      <c r="BE11" s="63">
        <v>0</v>
      </c>
      <c r="BF11" s="64">
        <f t="shared" si="37"/>
        <v>0</v>
      </c>
      <c r="BG11" s="65">
        <f t="shared" si="38"/>
        <v>0</v>
      </c>
      <c r="BH11" s="62">
        <f t="shared" si="39"/>
        <v>0</v>
      </c>
      <c r="BI11" s="62">
        <f t="shared" si="39"/>
        <v>0</v>
      </c>
      <c r="BJ11" s="64">
        <f t="shared" si="40"/>
        <v>0</v>
      </c>
      <c r="BK11" s="65">
        <f t="shared" si="41"/>
        <v>0</v>
      </c>
      <c r="BL11" s="66"/>
      <c r="BM11" s="63">
        <v>0</v>
      </c>
      <c r="BN11" s="64">
        <f t="shared" si="42"/>
        <v>0</v>
      </c>
      <c r="BO11" s="67">
        <f t="shared" si="43"/>
        <v>0</v>
      </c>
      <c r="BP11" s="68">
        <f t="shared" si="44"/>
        <v>0</v>
      </c>
      <c r="BQ11" s="62">
        <f t="shared" si="44"/>
        <v>0</v>
      </c>
      <c r="BR11" s="64">
        <f t="shared" si="45"/>
        <v>0</v>
      </c>
      <c r="BS11" s="69">
        <f t="shared" si="46"/>
        <v>0</v>
      </c>
      <c r="BT11" s="70"/>
      <c r="BU11" s="66">
        <v>0</v>
      </c>
      <c r="BV11" s="64">
        <f t="shared" si="47"/>
        <v>0</v>
      </c>
      <c r="BW11" s="65">
        <f t="shared" si="48"/>
        <v>0</v>
      </c>
      <c r="BX11" s="62">
        <f t="shared" si="49"/>
        <v>0</v>
      </c>
      <c r="BY11" s="62">
        <f t="shared" si="49"/>
        <v>0</v>
      </c>
      <c r="BZ11" s="64">
        <f t="shared" si="50"/>
        <v>0</v>
      </c>
      <c r="CA11" s="67">
        <f t="shared" si="51"/>
        <v>0</v>
      </c>
      <c r="CB11" s="71"/>
      <c r="CC11" s="66">
        <v>0</v>
      </c>
      <c r="CD11" s="64">
        <f t="shared" si="52"/>
        <v>0</v>
      </c>
      <c r="CE11" s="69">
        <f t="shared" si="53"/>
        <v>0</v>
      </c>
      <c r="CF11" s="68">
        <f t="shared" si="54"/>
        <v>0</v>
      </c>
      <c r="CG11" s="62">
        <f t="shared" si="54"/>
        <v>0</v>
      </c>
      <c r="CH11" s="64">
        <f t="shared" si="55"/>
        <v>0</v>
      </c>
      <c r="CI11" s="69">
        <f t="shared" si="56"/>
        <v>0</v>
      </c>
      <c r="CJ11" s="71"/>
      <c r="CK11" s="72">
        <v>0</v>
      </c>
      <c r="CL11" s="64">
        <f t="shared" si="57"/>
        <v>0</v>
      </c>
      <c r="CM11" s="69">
        <f t="shared" si="58"/>
        <v>0</v>
      </c>
      <c r="CN11" s="68">
        <f t="shared" si="59"/>
        <v>0</v>
      </c>
      <c r="CO11" s="73">
        <f t="shared" si="59"/>
        <v>0</v>
      </c>
      <c r="CP11" s="74">
        <f t="shared" si="60"/>
        <v>0</v>
      </c>
      <c r="CQ11" s="69">
        <f t="shared" si="61"/>
        <v>0</v>
      </c>
      <c r="CR11" s="70">
        <v>0</v>
      </c>
      <c r="CS11" s="66">
        <v>0</v>
      </c>
      <c r="CT11" s="66">
        <v>0</v>
      </c>
      <c r="CU11" s="66">
        <v>0</v>
      </c>
      <c r="CV11" s="66">
        <v>0</v>
      </c>
      <c r="CW11" s="66">
        <v>0</v>
      </c>
      <c r="CX11" s="66">
        <v>0</v>
      </c>
      <c r="CY11" s="66">
        <v>0</v>
      </c>
      <c r="CZ11" s="66">
        <v>0</v>
      </c>
      <c r="DA11" s="66">
        <v>0</v>
      </c>
      <c r="DB11" s="66">
        <v>0</v>
      </c>
      <c r="DC11" s="72">
        <v>0</v>
      </c>
      <c r="DD11" s="78">
        <f t="shared" si="62"/>
        <v>0</v>
      </c>
      <c r="DE11" s="64">
        <f t="shared" si="63"/>
        <v>0</v>
      </c>
      <c r="DF11" s="69">
        <f t="shared" si="64"/>
        <v>0</v>
      </c>
    </row>
    <row r="12" spans="1:110" ht="20.399999999999999" x14ac:dyDescent="0.3">
      <c r="A12" s="76" t="s">
        <v>119</v>
      </c>
      <c r="B12" s="77" t="s">
        <v>120</v>
      </c>
      <c r="C12" s="62">
        <v>18.854559999999999</v>
      </c>
      <c r="D12" s="63">
        <v>3</v>
      </c>
      <c r="E12" s="63">
        <v>6.0221400000000003</v>
      </c>
      <c r="F12" s="64">
        <f t="shared" si="5"/>
        <v>3.0221400000000003</v>
      </c>
      <c r="G12" s="65">
        <f t="shared" si="6"/>
        <v>1.0073799999999999</v>
      </c>
      <c r="H12" s="63">
        <v>3</v>
      </c>
      <c r="I12" s="63">
        <v>3.60372</v>
      </c>
      <c r="J12" s="64">
        <f t="shared" si="7"/>
        <v>0.60372000000000003</v>
      </c>
      <c r="K12" s="65">
        <f t="shared" si="8"/>
        <v>0.20124000000000009</v>
      </c>
      <c r="L12" s="62">
        <f t="shared" si="9"/>
        <v>6</v>
      </c>
      <c r="M12" s="62">
        <f t="shared" si="9"/>
        <v>9.6258599999999994</v>
      </c>
      <c r="N12" s="64">
        <f t="shared" si="10"/>
        <v>3.6258599999999994</v>
      </c>
      <c r="O12" s="65">
        <f t="shared" si="11"/>
        <v>0.6043099999999999</v>
      </c>
      <c r="P12" s="63">
        <v>3</v>
      </c>
      <c r="Q12" s="63">
        <v>0</v>
      </c>
      <c r="R12" s="64">
        <f t="shared" si="12"/>
        <v>-3</v>
      </c>
      <c r="S12" s="65">
        <f t="shared" si="13"/>
        <v>-1</v>
      </c>
      <c r="T12" s="62">
        <f t="shared" si="14"/>
        <v>9</v>
      </c>
      <c r="U12" s="62">
        <f t="shared" si="14"/>
        <v>9.6258599999999994</v>
      </c>
      <c r="V12" s="64">
        <f t="shared" si="15"/>
        <v>0.62585999999999942</v>
      </c>
      <c r="W12" s="65">
        <f t="shared" si="16"/>
        <v>6.9539999999999935E-2</v>
      </c>
      <c r="X12" s="66">
        <v>1</v>
      </c>
      <c r="Y12" s="66">
        <v>0.80952000000000002</v>
      </c>
      <c r="Z12" s="64">
        <f t="shared" si="17"/>
        <v>-0.19047999999999998</v>
      </c>
      <c r="AA12" s="65">
        <f t="shared" si="18"/>
        <v>-0.19047999999999998</v>
      </c>
      <c r="AB12" s="62">
        <f t="shared" si="19"/>
        <v>10</v>
      </c>
      <c r="AC12" s="62">
        <f t="shared" si="19"/>
        <v>10.435379999999999</v>
      </c>
      <c r="AD12" s="64">
        <f t="shared" si="20"/>
        <v>0.43537999999999855</v>
      </c>
      <c r="AE12" s="65">
        <f t="shared" si="21"/>
        <v>4.3537999999999855E-2</v>
      </c>
      <c r="AF12" s="66">
        <v>1</v>
      </c>
      <c r="AG12" s="66">
        <v>8.5649800000000003</v>
      </c>
      <c r="AH12" s="64">
        <f t="shared" si="22"/>
        <v>7.5649800000000003</v>
      </c>
      <c r="AI12" s="65">
        <f t="shared" si="23"/>
        <v>7.5649800000000003</v>
      </c>
      <c r="AJ12" s="62">
        <f t="shared" si="24"/>
        <v>11</v>
      </c>
      <c r="AK12" s="62">
        <f t="shared" si="24"/>
        <v>19.000360000000001</v>
      </c>
      <c r="AL12" s="64">
        <f t="shared" si="25"/>
        <v>8.0003600000000006</v>
      </c>
      <c r="AM12" s="65">
        <f t="shared" si="26"/>
        <v>0.7273054545454547</v>
      </c>
      <c r="AN12" s="66">
        <v>3</v>
      </c>
      <c r="AO12" s="66">
        <v>0.53083999999999998</v>
      </c>
      <c r="AP12" s="64">
        <f t="shared" si="27"/>
        <v>-2.46916</v>
      </c>
      <c r="AQ12" s="65">
        <f t="shared" si="28"/>
        <v>-0.8230533333333333</v>
      </c>
      <c r="AR12" s="62">
        <f t="shared" si="29"/>
        <v>14</v>
      </c>
      <c r="AS12" s="62">
        <f t="shared" si="29"/>
        <v>19.531200000000002</v>
      </c>
      <c r="AT12" s="64">
        <f t="shared" si="30"/>
        <v>5.5312000000000019</v>
      </c>
      <c r="AU12" s="65">
        <f t="shared" si="31"/>
        <v>0.39508571428571448</v>
      </c>
      <c r="AV12" s="66">
        <v>1</v>
      </c>
      <c r="AW12" s="66">
        <v>0.16617000000000001</v>
      </c>
      <c r="AX12" s="64">
        <f t="shared" si="32"/>
        <v>-0.83382999999999996</v>
      </c>
      <c r="AY12" s="65">
        <f t="shared" si="33"/>
        <v>-0.83382999999999996</v>
      </c>
      <c r="AZ12" s="62">
        <f t="shared" si="34"/>
        <v>15</v>
      </c>
      <c r="BA12" s="62">
        <f t="shared" si="34"/>
        <v>19.697370000000003</v>
      </c>
      <c r="BB12" s="64">
        <f t="shared" si="35"/>
        <v>4.6973700000000029</v>
      </c>
      <c r="BC12" s="65">
        <f t="shared" si="36"/>
        <v>0.31315800000000027</v>
      </c>
      <c r="BD12" s="66">
        <v>1</v>
      </c>
      <c r="BE12" s="63">
        <v>0.90930999999999995</v>
      </c>
      <c r="BF12" s="64">
        <f t="shared" si="37"/>
        <v>-9.0690000000000048E-2</v>
      </c>
      <c r="BG12" s="65">
        <f t="shared" si="38"/>
        <v>-9.0690000000000048E-2</v>
      </c>
      <c r="BH12" s="62">
        <f t="shared" si="39"/>
        <v>16</v>
      </c>
      <c r="BI12" s="62">
        <f t="shared" si="39"/>
        <v>20.606680000000004</v>
      </c>
      <c r="BJ12" s="64">
        <f t="shared" si="40"/>
        <v>4.6066800000000043</v>
      </c>
      <c r="BK12" s="65">
        <f t="shared" si="41"/>
        <v>0.28791750000000027</v>
      </c>
      <c r="BL12" s="66">
        <v>2.1</v>
      </c>
      <c r="BM12" s="63">
        <v>7.5799999999999992E-2</v>
      </c>
      <c r="BN12" s="64">
        <f t="shared" si="42"/>
        <v>-2.0242</v>
      </c>
      <c r="BO12" s="67">
        <f t="shared" si="43"/>
        <v>-0.96390476190476193</v>
      </c>
      <c r="BP12" s="68">
        <f t="shared" si="44"/>
        <v>18.100000000000001</v>
      </c>
      <c r="BQ12" s="62">
        <f t="shared" si="44"/>
        <v>20.682480000000005</v>
      </c>
      <c r="BR12" s="64">
        <f t="shared" si="45"/>
        <v>2.5824800000000039</v>
      </c>
      <c r="BS12" s="69">
        <f t="shared" si="46"/>
        <v>0.14267845303867421</v>
      </c>
      <c r="BT12" s="70">
        <v>1</v>
      </c>
      <c r="BU12" s="66">
        <v>3.1361500000000002</v>
      </c>
      <c r="BV12" s="64">
        <f t="shared" si="47"/>
        <v>2.1361500000000002</v>
      </c>
      <c r="BW12" s="65">
        <f t="shared" si="48"/>
        <v>2.1361500000000002</v>
      </c>
      <c r="BX12" s="62">
        <f t="shared" si="49"/>
        <v>19.100000000000001</v>
      </c>
      <c r="BY12" s="62">
        <f t="shared" si="49"/>
        <v>23.818630000000006</v>
      </c>
      <c r="BZ12" s="64">
        <f t="shared" si="50"/>
        <v>4.7186300000000045</v>
      </c>
      <c r="CA12" s="67">
        <f t="shared" si="51"/>
        <v>0.24704869109947669</v>
      </c>
      <c r="CB12" s="71">
        <v>1</v>
      </c>
      <c r="CC12" s="66">
        <v>2.5750000000000002</v>
      </c>
      <c r="CD12" s="64">
        <f t="shared" si="52"/>
        <v>1.5750000000000002</v>
      </c>
      <c r="CE12" s="69">
        <f t="shared" si="53"/>
        <v>1.5750000000000002</v>
      </c>
      <c r="CF12" s="68">
        <f t="shared" si="54"/>
        <v>20.100000000000001</v>
      </c>
      <c r="CG12" s="62">
        <f t="shared" si="54"/>
        <v>26.393630000000005</v>
      </c>
      <c r="CH12" s="64">
        <f t="shared" si="55"/>
        <v>6.2936300000000038</v>
      </c>
      <c r="CI12" s="69">
        <f t="shared" si="56"/>
        <v>0.31311592039801006</v>
      </c>
      <c r="CJ12" s="71">
        <v>3</v>
      </c>
      <c r="CK12" s="72">
        <v>2.5750000000000002</v>
      </c>
      <c r="CL12" s="64">
        <f t="shared" si="57"/>
        <v>-0.42499999999999982</v>
      </c>
      <c r="CM12" s="69">
        <f t="shared" si="58"/>
        <v>-0.14166666666666661</v>
      </c>
      <c r="CN12" s="68">
        <f t="shared" si="59"/>
        <v>23.1</v>
      </c>
      <c r="CO12" s="73">
        <f t="shared" si="59"/>
        <v>28.968630000000005</v>
      </c>
      <c r="CP12" s="74">
        <f t="shared" si="60"/>
        <v>5.8686300000000031</v>
      </c>
      <c r="CQ12" s="69">
        <f t="shared" si="61"/>
        <v>0.25405324675324681</v>
      </c>
      <c r="CR12" s="70">
        <v>1.9792236065573776</v>
      </c>
      <c r="CS12" s="66">
        <v>2.3284983606557383</v>
      </c>
      <c r="CT12" s="66">
        <v>2.3284983606557383</v>
      </c>
      <c r="CU12" s="66">
        <v>2.5613481967213123</v>
      </c>
      <c r="CV12" s="66">
        <v>2.0956485245901644</v>
      </c>
      <c r="CW12" s="66">
        <v>2.0956485245901644</v>
      </c>
      <c r="CX12" s="66">
        <v>2.6777731147540988</v>
      </c>
      <c r="CY12" s="66">
        <v>2.4449232786885253</v>
      </c>
      <c r="CZ12" s="66">
        <v>2.4449232786885253</v>
      </c>
      <c r="DA12" s="66">
        <v>2.5613481967213123</v>
      </c>
      <c r="DB12" s="66">
        <v>2.3284983606557383</v>
      </c>
      <c r="DC12" s="72">
        <v>2.5613481967213123</v>
      </c>
      <c r="DD12" s="78">
        <f t="shared" si="62"/>
        <v>28.407680000000003</v>
      </c>
      <c r="DE12" s="64">
        <f t="shared" si="63"/>
        <v>-0.56095000000000184</v>
      </c>
      <c r="DF12" s="69">
        <f t="shared" si="64"/>
        <v>-1.9364050008578326E-2</v>
      </c>
    </row>
    <row r="13" spans="1:110" ht="20.399999999999999" x14ac:dyDescent="0.3">
      <c r="A13" s="60" t="s">
        <v>121</v>
      </c>
      <c r="B13" s="61" t="s">
        <v>62</v>
      </c>
      <c r="C13" s="62">
        <v>3090.7786999999998</v>
      </c>
      <c r="D13" s="63">
        <v>50</v>
      </c>
      <c r="E13" s="63">
        <v>145.67365000000001</v>
      </c>
      <c r="F13" s="64">
        <f t="shared" si="5"/>
        <v>95.673650000000009</v>
      </c>
      <c r="G13" s="65">
        <f t="shared" si="6"/>
        <v>1.9134730000000002</v>
      </c>
      <c r="H13" s="63">
        <v>150</v>
      </c>
      <c r="I13" s="63">
        <v>135.13513</v>
      </c>
      <c r="J13" s="64">
        <f t="shared" si="7"/>
        <v>-14.864869999999996</v>
      </c>
      <c r="K13" s="65">
        <f t="shared" si="8"/>
        <v>-9.9099133333333311E-2</v>
      </c>
      <c r="L13" s="62">
        <f t="shared" si="9"/>
        <v>200</v>
      </c>
      <c r="M13" s="62">
        <f t="shared" si="9"/>
        <v>280.80878000000001</v>
      </c>
      <c r="N13" s="64">
        <f t="shared" si="10"/>
        <v>80.808780000000013</v>
      </c>
      <c r="O13" s="65">
        <f t="shared" si="11"/>
        <v>0.40404390000000001</v>
      </c>
      <c r="P13" s="63">
        <v>170</v>
      </c>
      <c r="Q13" s="63">
        <v>5.3312299999999997</v>
      </c>
      <c r="R13" s="64">
        <f t="shared" si="12"/>
        <v>-164.66876999999999</v>
      </c>
      <c r="S13" s="65">
        <f t="shared" si="13"/>
        <v>-0.9686398235294118</v>
      </c>
      <c r="T13" s="62">
        <f t="shared" si="14"/>
        <v>370</v>
      </c>
      <c r="U13" s="62">
        <f t="shared" si="14"/>
        <v>286.14001000000002</v>
      </c>
      <c r="V13" s="64">
        <f t="shared" si="15"/>
        <v>-83.859989999999982</v>
      </c>
      <c r="W13" s="65">
        <f t="shared" si="16"/>
        <v>-0.22664862162162158</v>
      </c>
      <c r="X13" s="66">
        <v>170</v>
      </c>
      <c r="Y13" s="66">
        <v>193.43755999999999</v>
      </c>
      <c r="Z13" s="64">
        <f t="shared" si="17"/>
        <v>23.437559999999991</v>
      </c>
      <c r="AA13" s="65">
        <f t="shared" si="18"/>
        <v>0.13786799999999988</v>
      </c>
      <c r="AB13" s="62">
        <f t="shared" si="19"/>
        <v>540</v>
      </c>
      <c r="AC13" s="62">
        <f t="shared" si="19"/>
        <v>479.57757000000004</v>
      </c>
      <c r="AD13" s="64">
        <f t="shared" si="20"/>
        <v>-60.422429999999963</v>
      </c>
      <c r="AE13" s="65">
        <f t="shared" si="21"/>
        <v>-0.11189338888888878</v>
      </c>
      <c r="AF13" s="66">
        <v>170</v>
      </c>
      <c r="AG13" s="66">
        <v>661.88174000000004</v>
      </c>
      <c r="AH13" s="64">
        <f t="shared" si="22"/>
        <v>491.88174000000004</v>
      </c>
      <c r="AI13" s="65">
        <f t="shared" si="23"/>
        <v>2.8934220000000002</v>
      </c>
      <c r="AJ13" s="62">
        <f t="shared" si="24"/>
        <v>710</v>
      </c>
      <c r="AK13" s="62">
        <f t="shared" si="24"/>
        <v>1141.4593100000002</v>
      </c>
      <c r="AL13" s="64">
        <f t="shared" si="25"/>
        <v>431.45931000000019</v>
      </c>
      <c r="AM13" s="65">
        <f t="shared" si="26"/>
        <v>0.60768916901408487</v>
      </c>
      <c r="AN13" s="66">
        <v>170</v>
      </c>
      <c r="AO13" s="66">
        <v>412.02109999999999</v>
      </c>
      <c r="AP13" s="64">
        <f t="shared" si="27"/>
        <v>242.02109999999999</v>
      </c>
      <c r="AQ13" s="65">
        <f t="shared" si="28"/>
        <v>1.4236535294117645</v>
      </c>
      <c r="AR13" s="62">
        <f t="shared" si="29"/>
        <v>880</v>
      </c>
      <c r="AS13" s="62">
        <f t="shared" si="29"/>
        <v>1553.4804100000001</v>
      </c>
      <c r="AT13" s="64">
        <f t="shared" si="30"/>
        <v>673.48041000000012</v>
      </c>
      <c r="AU13" s="65">
        <f t="shared" si="31"/>
        <v>0.76531864772727287</v>
      </c>
      <c r="AV13" s="66">
        <v>170</v>
      </c>
      <c r="AW13" s="66">
        <v>54.456650000000003</v>
      </c>
      <c r="AX13" s="64">
        <f t="shared" si="32"/>
        <v>-115.54335</v>
      </c>
      <c r="AY13" s="65">
        <f t="shared" si="33"/>
        <v>-0.67966676470588228</v>
      </c>
      <c r="AZ13" s="62">
        <f t="shared" si="34"/>
        <v>1050</v>
      </c>
      <c r="BA13" s="62">
        <f t="shared" si="34"/>
        <v>1607.9370600000002</v>
      </c>
      <c r="BB13" s="64">
        <f t="shared" si="35"/>
        <v>557.9370600000002</v>
      </c>
      <c r="BC13" s="65">
        <f t="shared" si="36"/>
        <v>0.53136862857142875</v>
      </c>
      <c r="BD13" s="66">
        <v>170</v>
      </c>
      <c r="BE13" s="63">
        <v>9.6657100000000007</v>
      </c>
      <c r="BF13" s="64">
        <f t="shared" si="37"/>
        <v>-160.33429000000001</v>
      </c>
      <c r="BG13" s="65">
        <f t="shared" si="38"/>
        <v>-0.94314288235294119</v>
      </c>
      <c r="BH13" s="62">
        <f t="shared" si="39"/>
        <v>1220</v>
      </c>
      <c r="BI13" s="62">
        <f t="shared" si="39"/>
        <v>1617.6027700000002</v>
      </c>
      <c r="BJ13" s="64">
        <f t="shared" si="40"/>
        <v>397.60277000000019</v>
      </c>
      <c r="BK13" s="65">
        <f t="shared" si="41"/>
        <v>0.32590390983606565</v>
      </c>
      <c r="BL13" s="66">
        <v>170</v>
      </c>
      <c r="BM13" s="63">
        <v>46.317529999999998</v>
      </c>
      <c r="BN13" s="64">
        <f t="shared" si="42"/>
        <v>-123.68247</v>
      </c>
      <c r="BO13" s="67">
        <f t="shared" si="43"/>
        <v>-0.72754394117647059</v>
      </c>
      <c r="BP13" s="68">
        <f t="shared" si="44"/>
        <v>1390</v>
      </c>
      <c r="BQ13" s="62">
        <f t="shared" si="44"/>
        <v>1663.9203000000002</v>
      </c>
      <c r="BR13" s="64">
        <f t="shared" si="45"/>
        <v>273.92030000000022</v>
      </c>
      <c r="BS13" s="69">
        <f t="shared" si="46"/>
        <v>0.19706496402877716</v>
      </c>
      <c r="BT13" s="70">
        <v>170</v>
      </c>
      <c r="BU13" s="66">
        <v>170.6825</v>
      </c>
      <c r="BV13" s="64">
        <f t="shared" si="47"/>
        <v>0.68250000000000455</v>
      </c>
      <c r="BW13" s="65">
        <f t="shared" si="48"/>
        <v>4.0147058823529758E-3</v>
      </c>
      <c r="BX13" s="62">
        <f t="shared" si="49"/>
        <v>1560</v>
      </c>
      <c r="BY13" s="62">
        <f t="shared" si="49"/>
        <v>1834.6028000000001</v>
      </c>
      <c r="BZ13" s="64">
        <f t="shared" si="50"/>
        <v>274.60280000000012</v>
      </c>
      <c r="CA13" s="67">
        <f t="shared" si="51"/>
        <v>0.17602743589743608</v>
      </c>
      <c r="CB13" s="71">
        <v>220</v>
      </c>
      <c r="CC13" s="66">
        <v>447.42200000000003</v>
      </c>
      <c r="CD13" s="64">
        <f t="shared" si="52"/>
        <v>227.42200000000003</v>
      </c>
      <c r="CE13" s="69">
        <f t="shared" si="53"/>
        <v>1.0337363636363639</v>
      </c>
      <c r="CF13" s="68">
        <f t="shared" si="54"/>
        <v>1780</v>
      </c>
      <c r="CG13" s="62">
        <f t="shared" si="54"/>
        <v>2282.0248000000001</v>
      </c>
      <c r="CH13" s="64">
        <f t="shared" si="55"/>
        <v>502.02480000000014</v>
      </c>
      <c r="CI13" s="69">
        <f t="shared" si="56"/>
        <v>0.28203640449438216</v>
      </c>
      <c r="CJ13" s="71">
        <v>220</v>
      </c>
      <c r="CK13" s="79">
        <f>216.666666666667+500+350</f>
        <v>1066.666666666667</v>
      </c>
      <c r="CL13" s="64">
        <f t="shared" si="57"/>
        <v>846.66666666666697</v>
      </c>
      <c r="CM13" s="69">
        <f t="shared" si="58"/>
        <v>3.8484848484848495</v>
      </c>
      <c r="CN13" s="68">
        <f t="shared" si="59"/>
        <v>2000</v>
      </c>
      <c r="CO13" s="73">
        <f t="shared" si="59"/>
        <v>3348.6914666666671</v>
      </c>
      <c r="CP13" s="74">
        <f t="shared" si="60"/>
        <v>1348.6914666666671</v>
      </c>
      <c r="CQ13" s="69">
        <f t="shared" si="61"/>
        <v>0.67434573333333359</v>
      </c>
      <c r="CR13" s="70">
        <v>215.3411389344262</v>
      </c>
      <c r="CS13" s="66">
        <v>253.34251639344259</v>
      </c>
      <c r="CT13" s="66">
        <v>253.34251639344259</v>
      </c>
      <c r="CU13" s="66">
        <v>278.67676803278687</v>
      </c>
      <c r="CV13" s="66">
        <v>228.00826475409832</v>
      </c>
      <c r="CW13" s="66">
        <v>228.00826475409832</v>
      </c>
      <c r="CX13" s="66">
        <v>291.34389385245896</v>
      </c>
      <c r="CY13" s="66">
        <v>266.00964221311472</v>
      </c>
      <c r="CZ13" s="66">
        <v>266.00964221311472</v>
      </c>
      <c r="DA13" s="66">
        <v>278.67676803278687</v>
      </c>
      <c r="DB13" s="66">
        <v>253.34251639344259</v>
      </c>
      <c r="DC13" s="72">
        <v>278.67676803278687</v>
      </c>
      <c r="DD13" s="75">
        <f t="shared" si="62"/>
        <v>3090.7786999999989</v>
      </c>
      <c r="DE13" s="64">
        <f t="shared" si="63"/>
        <v>-257.91276666666818</v>
      </c>
      <c r="DF13" s="69">
        <f t="shared" si="64"/>
        <v>-7.7018969718162245E-2</v>
      </c>
    </row>
    <row r="14" spans="1:110" ht="15" thickBot="1" x14ac:dyDescent="0.35">
      <c r="A14" s="80"/>
      <c r="B14" s="81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2"/>
      <c r="BQ14" s="82"/>
      <c r="BR14" s="83"/>
      <c r="BS14" s="84"/>
      <c r="BT14" s="80"/>
      <c r="BU14" s="80"/>
      <c r="BV14" s="80"/>
      <c r="BW14" s="80"/>
      <c r="BX14" s="80"/>
      <c r="BY14" s="80"/>
      <c r="BZ14" s="80"/>
      <c r="CA14" s="80"/>
      <c r="CB14" s="85"/>
      <c r="CC14" s="80"/>
      <c r="CD14" s="80"/>
      <c r="CE14" s="86"/>
      <c r="CF14" s="85"/>
      <c r="CG14" s="80"/>
      <c r="CH14" s="80"/>
      <c r="CI14" s="86"/>
      <c r="CJ14" s="85"/>
      <c r="CK14" s="80"/>
      <c r="CL14" s="80"/>
      <c r="CM14" s="86"/>
      <c r="CN14" s="87"/>
      <c r="CO14" s="88"/>
      <c r="CP14" s="89"/>
      <c r="CQ14" s="9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</row>
    <row r="15" spans="1:110" ht="31.2" thickBot="1" x14ac:dyDescent="0.35">
      <c r="A15" s="91" t="s">
        <v>122</v>
      </c>
      <c r="B15" s="92" t="s">
        <v>123</v>
      </c>
      <c r="C15" s="93"/>
      <c r="D15" s="93"/>
      <c r="E15" s="93"/>
      <c r="F15" s="94"/>
      <c r="G15" s="95"/>
      <c r="H15" s="93"/>
      <c r="I15" s="93"/>
      <c r="J15" s="94"/>
      <c r="K15" s="95"/>
      <c r="L15" s="93"/>
      <c r="M15" s="93"/>
      <c r="N15" s="94"/>
      <c r="O15" s="95"/>
      <c r="P15" s="93"/>
      <c r="Q15" s="93"/>
      <c r="R15" s="94"/>
      <c r="S15" s="95"/>
      <c r="T15" s="93"/>
      <c r="U15" s="93"/>
      <c r="V15" s="94"/>
      <c r="W15" s="95"/>
      <c r="X15" s="93"/>
      <c r="Y15" s="93"/>
      <c r="Z15" s="94"/>
      <c r="AA15" s="95"/>
      <c r="AB15" s="93"/>
      <c r="AC15" s="93"/>
      <c r="AD15" s="94"/>
      <c r="AE15" s="95"/>
      <c r="AF15" s="93"/>
      <c r="AG15" s="93"/>
      <c r="AH15" s="94"/>
      <c r="AI15" s="95"/>
      <c r="AJ15" s="93"/>
      <c r="AK15" s="93"/>
      <c r="AL15" s="94"/>
      <c r="AM15" s="95"/>
      <c r="AN15" s="93"/>
      <c r="AO15" s="93"/>
      <c r="AP15" s="94"/>
      <c r="AQ15" s="95"/>
      <c r="AR15" s="93"/>
      <c r="AS15" s="93"/>
      <c r="AT15" s="94"/>
      <c r="AU15" s="95"/>
      <c r="AV15" s="93"/>
      <c r="AW15" s="93"/>
      <c r="AX15" s="94"/>
      <c r="AY15" s="95"/>
      <c r="AZ15" s="93"/>
      <c r="BA15" s="93"/>
      <c r="BB15" s="94"/>
      <c r="BC15" s="95"/>
      <c r="BD15" s="93"/>
      <c r="BE15" s="93"/>
      <c r="BF15" s="94"/>
      <c r="BG15" s="95"/>
      <c r="BH15" s="93">
        <f>BH16+BH17+BH18</f>
        <v>820</v>
      </c>
      <c r="BI15" s="93">
        <f t="shared" ref="BI15:DC15" si="65">BI16+BI17+BI18</f>
        <v>679.3596100000002</v>
      </c>
      <c r="BJ15" s="94">
        <f t="shared" ref="BJ15:BJ18" si="66">BI15-BH15</f>
        <v>-140.6403899999998</v>
      </c>
      <c r="BK15" s="95">
        <f t="shared" ref="BK15:BK18" si="67">IFERROR(BI15/BH15-1,0)</f>
        <v>-0.17151267073170706</v>
      </c>
      <c r="BL15" s="93">
        <f t="shared" si="65"/>
        <v>110</v>
      </c>
      <c r="BM15" s="93">
        <f t="shared" si="65"/>
        <v>110.28815</v>
      </c>
      <c r="BN15" s="94">
        <f t="shared" ref="BN15:BN18" si="68">BM15-BL15</f>
        <v>0.28815000000000168</v>
      </c>
      <c r="BO15" s="95">
        <f t="shared" ref="BO15:BO18" si="69">IFERROR(BM15/BL15-1,0)</f>
        <v>2.6195454545454577E-3</v>
      </c>
      <c r="BP15" s="93">
        <f t="shared" ref="BP15:BQ18" si="70">BH15+BL15</f>
        <v>930</v>
      </c>
      <c r="BQ15" s="93">
        <f t="shared" si="70"/>
        <v>789.64776000000018</v>
      </c>
      <c r="BR15" s="94">
        <f t="shared" ref="BR15:BR18" si="71">BQ15-BP15</f>
        <v>-140.35223999999982</v>
      </c>
      <c r="BS15" s="96">
        <f t="shared" ref="BS15:BS18" si="72">IFERROR(BQ15/BP15-1,0)</f>
        <v>-0.15091638709677402</v>
      </c>
      <c r="BT15" s="97">
        <f t="shared" si="65"/>
        <v>110</v>
      </c>
      <c r="BU15" s="93">
        <f t="shared" si="65"/>
        <v>550.86</v>
      </c>
      <c r="BV15" s="94">
        <f t="shared" ref="BV15:BV18" si="73">BU15-BT15</f>
        <v>440.86</v>
      </c>
      <c r="BW15" s="95">
        <f t="shared" ref="BW15:BW18" si="74">IFERROR(BU15/BT15-1,0)</f>
        <v>4.0078181818181822</v>
      </c>
      <c r="BX15" s="93">
        <f t="shared" ref="BX15:BY18" si="75">BP15+BT15</f>
        <v>1040</v>
      </c>
      <c r="BY15" s="93">
        <f t="shared" si="75"/>
        <v>1340.5077600000002</v>
      </c>
      <c r="BZ15" s="94">
        <f t="shared" ref="BZ15:BZ18" si="76">BY15-BX15</f>
        <v>300.50776000000019</v>
      </c>
      <c r="CA15" s="98">
        <f t="shared" ref="CA15:CA18" si="77">IFERROR(BY15/BX15-1,0)</f>
        <v>0.28894976923076943</v>
      </c>
      <c r="CB15" s="99">
        <f t="shared" si="65"/>
        <v>110</v>
      </c>
      <c r="CC15" s="93">
        <f t="shared" si="65"/>
        <v>55.098999999999997</v>
      </c>
      <c r="CD15" s="94">
        <f t="shared" ref="CD15:CD18" si="78">CC15-CB15</f>
        <v>-54.901000000000003</v>
      </c>
      <c r="CE15" s="96">
        <f t="shared" ref="CE15:CE18" si="79">IFERROR(CC15/CB15-1,0)</f>
        <v>-0.49909999999999999</v>
      </c>
      <c r="CF15" s="99">
        <f t="shared" ref="CF15:CG18" si="80">BX15+CB15</f>
        <v>1150</v>
      </c>
      <c r="CG15" s="93">
        <f t="shared" si="80"/>
        <v>1395.6067600000001</v>
      </c>
      <c r="CH15" s="94">
        <f t="shared" ref="CH15:CH18" si="81">CG15-CF15</f>
        <v>245.60676000000012</v>
      </c>
      <c r="CI15" s="96">
        <f t="shared" ref="CI15:CI18" si="82">IFERROR(CG15/CF15-1,0)</f>
        <v>0.21357109565217391</v>
      </c>
      <c r="CJ15" s="99">
        <f t="shared" si="65"/>
        <v>120</v>
      </c>
      <c r="CK15" s="100">
        <f t="shared" si="65"/>
        <v>141.67033781052805</v>
      </c>
      <c r="CL15" s="94">
        <f t="shared" ref="CL15:CL18" si="83">CK15-CJ15</f>
        <v>21.670337810528054</v>
      </c>
      <c r="CM15" s="96">
        <f t="shared" ref="CM15:CM18" si="84">IFERROR(CK15/CJ15-1,0)</f>
        <v>0.18058614842106713</v>
      </c>
      <c r="CN15" s="99">
        <f t="shared" ref="CN15:CO18" si="85">CF15+CJ15</f>
        <v>1270</v>
      </c>
      <c r="CO15" s="101">
        <f t="shared" si="85"/>
        <v>1537.2770978105282</v>
      </c>
      <c r="CP15" s="102">
        <f t="shared" ref="CP15:CP18" si="86">CO15-CN15</f>
        <v>267.27709781052818</v>
      </c>
      <c r="CQ15" s="96">
        <f t="shared" ref="CQ15:CQ18" si="87">IFERROR(CO15/CN15-1,0)</f>
        <v>0.21045440772482538</v>
      </c>
      <c r="CR15" s="97">
        <f t="shared" si="65"/>
        <v>84.222805086914349</v>
      </c>
      <c r="CS15" s="93">
        <f t="shared" si="65"/>
        <v>99.08565304342865</v>
      </c>
      <c r="CT15" s="93">
        <f t="shared" si="65"/>
        <v>99.08565304342865</v>
      </c>
      <c r="CU15" s="93">
        <f t="shared" si="65"/>
        <v>108.99421834777152</v>
      </c>
      <c r="CV15" s="93">
        <f t="shared" si="65"/>
        <v>89.177087739085792</v>
      </c>
      <c r="CW15" s="93">
        <f t="shared" si="65"/>
        <v>89.177087739085792</v>
      </c>
      <c r="CX15" s="93">
        <f t="shared" si="65"/>
        <v>113.94850099994295</v>
      </c>
      <c r="CY15" s="93">
        <f t="shared" si="65"/>
        <v>104.03993569560009</v>
      </c>
      <c r="CZ15" s="93">
        <f t="shared" si="65"/>
        <v>104.03993569560009</v>
      </c>
      <c r="DA15" s="93">
        <f t="shared" si="65"/>
        <v>108.99421834777152</v>
      </c>
      <c r="DB15" s="93">
        <f t="shared" si="65"/>
        <v>99.08565304342865</v>
      </c>
      <c r="DC15" s="100">
        <f t="shared" si="65"/>
        <v>108.99421834777152</v>
      </c>
      <c r="DD15" s="103">
        <f>SUM(CR15:DC15)</f>
        <v>1208.8449671298295</v>
      </c>
      <c r="DE15" s="94">
        <f>DD15-CO15</f>
        <v>-328.43213068069872</v>
      </c>
      <c r="DF15" s="96">
        <f t="shared" ref="DF15:DF18" si="88">IFERROR(DD15/CO15-1,0)</f>
        <v>-0.21364536761034769</v>
      </c>
    </row>
    <row r="16" spans="1:110" x14ac:dyDescent="0.3">
      <c r="A16" s="104" t="s">
        <v>124</v>
      </c>
      <c r="B16" s="105" t="s">
        <v>63</v>
      </c>
      <c r="C16" s="49"/>
      <c r="D16" s="106"/>
      <c r="E16" s="106"/>
      <c r="F16" s="50"/>
      <c r="G16" s="51"/>
      <c r="H16" s="106"/>
      <c r="I16" s="106"/>
      <c r="J16" s="50"/>
      <c r="K16" s="51"/>
      <c r="L16" s="49"/>
      <c r="M16" s="49"/>
      <c r="N16" s="50"/>
      <c r="O16" s="51"/>
      <c r="P16" s="106"/>
      <c r="Q16" s="106"/>
      <c r="R16" s="50"/>
      <c r="S16" s="51"/>
      <c r="T16" s="49"/>
      <c r="U16" s="49"/>
      <c r="V16" s="50"/>
      <c r="W16" s="51"/>
      <c r="X16" s="107"/>
      <c r="Y16" s="107"/>
      <c r="Z16" s="50"/>
      <c r="AA16" s="51"/>
      <c r="AB16" s="49"/>
      <c r="AC16" s="49"/>
      <c r="AD16" s="50"/>
      <c r="AE16" s="51"/>
      <c r="AF16" s="107"/>
      <c r="AG16" s="107"/>
      <c r="AH16" s="50"/>
      <c r="AI16" s="51"/>
      <c r="AJ16" s="49"/>
      <c r="AK16" s="49"/>
      <c r="AL16" s="50"/>
      <c r="AM16" s="51"/>
      <c r="AN16" s="107"/>
      <c r="AO16" s="107"/>
      <c r="AP16" s="50"/>
      <c r="AQ16" s="51"/>
      <c r="AR16" s="49"/>
      <c r="AS16" s="49"/>
      <c r="AT16" s="50"/>
      <c r="AU16" s="51"/>
      <c r="AV16" s="107"/>
      <c r="AW16" s="107"/>
      <c r="AX16" s="50"/>
      <c r="AY16" s="51"/>
      <c r="AZ16" s="49"/>
      <c r="BA16" s="49"/>
      <c r="BB16" s="50"/>
      <c r="BC16" s="51"/>
      <c r="BD16" s="107"/>
      <c r="BE16" s="106"/>
      <c r="BF16" s="50"/>
      <c r="BG16" s="51"/>
      <c r="BH16" s="49">
        <v>76.984693749236456</v>
      </c>
      <c r="BI16" s="49">
        <v>214.32522000000003</v>
      </c>
      <c r="BJ16" s="50">
        <f t="shared" si="66"/>
        <v>137.34052625076356</v>
      </c>
      <c r="BK16" s="51">
        <f t="shared" si="67"/>
        <v>1.7839978255693945</v>
      </c>
      <c r="BL16" s="107">
        <v>10.327215015141475</v>
      </c>
      <c r="BM16" s="106">
        <v>0</v>
      </c>
      <c r="BN16" s="50">
        <f t="shared" si="68"/>
        <v>-10.327215015141475</v>
      </c>
      <c r="BO16" s="51">
        <f t="shared" si="69"/>
        <v>-1</v>
      </c>
      <c r="BP16" s="49">
        <f t="shared" si="70"/>
        <v>87.311908764377932</v>
      </c>
      <c r="BQ16" s="49">
        <f t="shared" si="70"/>
        <v>214.32522000000003</v>
      </c>
      <c r="BR16" s="50">
        <f t="shared" si="71"/>
        <v>127.0133112356221</v>
      </c>
      <c r="BS16" s="54">
        <f t="shared" si="72"/>
        <v>1.454707760179466</v>
      </c>
      <c r="BT16" s="108">
        <v>10.327215015141475</v>
      </c>
      <c r="BU16" s="106">
        <v>0</v>
      </c>
      <c r="BV16" s="50">
        <f t="shared" si="73"/>
        <v>-10.327215015141475</v>
      </c>
      <c r="BW16" s="51">
        <f t="shared" si="74"/>
        <v>-1</v>
      </c>
      <c r="BX16" s="49">
        <f t="shared" si="75"/>
        <v>97.639123779519409</v>
      </c>
      <c r="BY16" s="49">
        <f t="shared" si="75"/>
        <v>214.32522000000003</v>
      </c>
      <c r="BZ16" s="50">
        <f t="shared" si="76"/>
        <v>116.68609622048062</v>
      </c>
      <c r="CA16" s="52">
        <f t="shared" si="77"/>
        <v>1.1950752086220224</v>
      </c>
      <c r="CB16" s="109">
        <v>10.327215015141475</v>
      </c>
      <c r="CC16" s="106">
        <v>0</v>
      </c>
      <c r="CD16" s="50">
        <f t="shared" si="78"/>
        <v>-10.327215015141475</v>
      </c>
      <c r="CE16" s="54">
        <f t="shared" si="79"/>
        <v>-1</v>
      </c>
      <c r="CF16" s="53">
        <f t="shared" si="80"/>
        <v>107.96633879466089</v>
      </c>
      <c r="CG16" s="49">
        <f t="shared" si="80"/>
        <v>214.32522000000003</v>
      </c>
      <c r="CH16" s="50">
        <f t="shared" si="81"/>
        <v>106.35888120533915</v>
      </c>
      <c r="CI16" s="54">
        <f t="shared" si="82"/>
        <v>0.98511149301469847</v>
      </c>
      <c r="CJ16" s="109">
        <v>11.2660527437907</v>
      </c>
      <c r="CK16" s="110">
        <v>26.787500000000001</v>
      </c>
      <c r="CL16" s="50">
        <f t="shared" si="83"/>
        <v>15.521447256209301</v>
      </c>
      <c r="CM16" s="54">
        <f t="shared" si="84"/>
        <v>1.3777183197339431</v>
      </c>
      <c r="CN16" s="53">
        <f t="shared" si="85"/>
        <v>119.23239153845158</v>
      </c>
      <c r="CO16" s="57">
        <f t="shared" si="85"/>
        <v>241.11272000000002</v>
      </c>
      <c r="CP16" s="58">
        <f t="shared" si="86"/>
        <v>121.88032846154844</v>
      </c>
      <c r="CQ16" s="54">
        <f t="shared" si="87"/>
        <v>1.0222082010511624</v>
      </c>
      <c r="CR16" s="111">
        <v>20.531521475409839</v>
      </c>
      <c r="CS16" s="106">
        <v>24.154731147540986</v>
      </c>
      <c r="CT16" s="106">
        <v>24.154731147540986</v>
      </c>
      <c r="CU16" s="106">
        <v>26.570204262295086</v>
      </c>
      <c r="CV16" s="106">
        <v>21.739258032786889</v>
      </c>
      <c r="CW16" s="106">
        <v>21.739258032786889</v>
      </c>
      <c r="CX16" s="106">
        <v>27.777940819672136</v>
      </c>
      <c r="CY16" s="106">
        <v>25.362467704918036</v>
      </c>
      <c r="CZ16" s="106">
        <v>25.362467704918036</v>
      </c>
      <c r="DA16" s="106">
        <v>26.570204262295086</v>
      </c>
      <c r="DB16" s="106">
        <v>24.154731147540986</v>
      </c>
      <c r="DC16" s="110">
        <v>26.570204262295086</v>
      </c>
      <c r="DD16" s="112">
        <f t="shared" ref="DD16:DD18" si="89">SUM(CR16:DC16)</f>
        <v>294.68772000000001</v>
      </c>
      <c r="DE16" s="50">
        <f t="shared" ref="DE16:DE18" si="90">DD16-CO16</f>
        <v>53.574999999999989</v>
      </c>
      <c r="DF16" s="54">
        <f t="shared" si="88"/>
        <v>0.22219897813769429</v>
      </c>
    </row>
    <row r="17" spans="1:110" x14ac:dyDescent="0.3">
      <c r="A17" s="113" t="s">
        <v>125</v>
      </c>
      <c r="B17" s="61" t="s">
        <v>64</v>
      </c>
      <c r="C17" s="62"/>
      <c r="D17" s="63"/>
      <c r="E17" s="63"/>
      <c r="F17" s="64"/>
      <c r="G17" s="65"/>
      <c r="H17" s="63"/>
      <c r="I17" s="63"/>
      <c r="J17" s="64"/>
      <c r="K17" s="65"/>
      <c r="L17" s="62"/>
      <c r="M17" s="62"/>
      <c r="N17" s="64"/>
      <c r="O17" s="65"/>
      <c r="P17" s="63"/>
      <c r="Q17" s="63"/>
      <c r="R17" s="64"/>
      <c r="S17" s="65"/>
      <c r="T17" s="62"/>
      <c r="U17" s="62"/>
      <c r="V17" s="64"/>
      <c r="W17" s="65"/>
      <c r="X17" s="66"/>
      <c r="Y17" s="66"/>
      <c r="Z17" s="64"/>
      <c r="AA17" s="65"/>
      <c r="AB17" s="62"/>
      <c r="AC17" s="62"/>
      <c r="AD17" s="64"/>
      <c r="AE17" s="65"/>
      <c r="AF17" s="66"/>
      <c r="AG17" s="66"/>
      <c r="AH17" s="64"/>
      <c r="AI17" s="65"/>
      <c r="AJ17" s="62"/>
      <c r="AK17" s="62"/>
      <c r="AL17" s="64"/>
      <c r="AM17" s="65"/>
      <c r="AN17" s="66"/>
      <c r="AO17" s="66"/>
      <c r="AP17" s="64"/>
      <c r="AQ17" s="65"/>
      <c r="AR17" s="62"/>
      <c r="AS17" s="62"/>
      <c r="AT17" s="64"/>
      <c r="AU17" s="65"/>
      <c r="AV17" s="66"/>
      <c r="AW17" s="66"/>
      <c r="AX17" s="64"/>
      <c r="AY17" s="65"/>
      <c r="AZ17" s="62"/>
      <c r="BA17" s="62"/>
      <c r="BB17" s="64"/>
      <c r="BC17" s="65"/>
      <c r="BD17" s="66"/>
      <c r="BE17" s="63"/>
      <c r="BF17" s="64"/>
      <c r="BG17" s="65"/>
      <c r="BH17" s="62">
        <v>462.58464934259689</v>
      </c>
      <c r="BI17" s="62">
        <v>266.31675000000007</v>
      </c>
      <c r="BJ17" s="64">
        <f t="shared" si="66"/>
        <v>-196.26789934259682</v>
      </c>
      <c r="BK17" s="65">
        <f t="shared" si="67"/>
        <v>-0.42428537051872206</v>
      </c>
      <c r="BL17" s="66">
        <v>62.054038326445927</v>
      </c>
      <c r="BM17" s="63">
        <v>40.083019999999998</v>
      </c>
      <c r="BN17" s="64">
        <f t="shared" si="68"/>
        <v>-21.971018326445929</v>
      </c>
      <c r="BO17" s="65">
        <f t="shared" si="69"/>
        <v>-0.35406266729755143</v>
      </c>
      <c r="BP17" s="62">
        <f t="shared" si="70"/>
        <v>524.63868766904284</v>
      </c>
      <c r="BQ17" s="62">
        <f t="shared" si="70"/>
        <v>306.39977000000005</v>
      </c>
      <c r="BR17" s="64">
        <f t="shared" si="71"/>
        <v>-218.23891766904279</v>
      </c>
      <c r="BS17" s="69">
        <f t="shared" si="72"/>
        <v>-0.41597945938503522</v>
      </c>
      <c r="BT17" s="70">
        <v>62.054038326445927</v>
      </c>
      <c r="BU17" s="63">
        <v>72.260000000000005</v>
      </c>
      <c r="BV17" s="64">
        <f t="shared" si="73"/>
        <v>10.205961673554079</v>
      </c>
      <c r="BW17" s="65">
        <f t="shared" si="74"/>
        <v>0.16446893624978709</v>
      </c>
      <c r="BX17" s="62">
        <f t="shared" si="75"/>
        <v>586.69272599548879</v>
      </c>
      <c r="BY17" s="62">
        <f t="shared" si="75"/>
        <v>378.65977000000004</v>
      </c>
      <c r="BZ17" s="64">
        <f t="shared" si="76"/>
        <v>-208.03295599548875</v>
      </c>
      <c r="CA17" s="67">
        <f t="shared" si="77"/>
        <v>-0.35458587907750605</v>
      </c>
      <c r="CB17" s="71">
        <v>62.054038326445927</v>
      </c>
      <c r="CC17" s="63">
        <v>54.62</v>
      </c>
      <c r="CD17" s="64">
        <f t="shared" si="78"/>
        <v>-7.4340383264459291</v>
      </c>
      <c r="CE17" s="69">
        <f t="shared" si="79"/>
        <v>-0.11979942848099412</v>
      </c>
      <c r="CF17" s="68">
        <f t="shared" si="80"/>
        <v>648.74676432193473</v>
      </c>
      <c r="CG17" s="62">
        <f t="shared" si="80"/>
        <v>433.27977000000004</v>
      </c>
      <c r="CH17" s="64">
        <f t="shared" si="81"/>
        <v>-215.46699432193469</v>
      </c>
      <c r="CI17" s="69">
        <f t="shared" si="82"/>
        <v>-0.33212804467262225</v>
      </c>
      <c r="CJ17" s="71">
        <v>67.695314537941016</v>
      </c>
      <c r="CK17" s="114">
        <v>80</v>
      </c>
      <c r="CL17" s="64">
        <f t="shared" si="83"/>
        <v>12.304685462058984</v>
      </c>
      <c r="CM17" s="69">
        <f t="shared" si="84"/>
        <v>0.18176568860113074</v>
      </c>
      <c r="CN17" s="68">
        <f t="shared" si="85"/>
        <v>716.44207885987578</v>
      </c>
      <c r="CO17" s="73">
        <f t="shared" si="85"/>
        <v>513.2797700000001</v>
      </c>
      <c r="CP17" s="74">
        <f t="shared" si="86"/>
        <v>-203.16230885987568</v>
      </c>
      <c r="CQ17" s="69">
        <f t="shared" si="87"/>
        <v>-0.28357115648927544</v>
      </c>
      <c r="CR17" s="115">
        <v>38.068836434426231</v>
      </c>
      <c r="CS17" s="63">
        <v>44.786866393442622</v>
      </c>
      <c r="CT17" s="63">
        <v>44.786866393442622</v>
      </c>
      <c r="CU17" s="63">
        <v>49.26555303278689</v>
      </c>
      <c r="CV17" s="63">
        <v>40.308179754098362</v>
      </c>
      <c r="CW17" s="63">
        <v>40.308179754098362</v>
      </c>
      <c r="CX17" s="63">
        <v>51.504896352459021</v>
      </c>
      <c r="CY17" s="63">
        <v>47.02620971311476</v>
      </c>
      <c r="CZ17" s="63">
        <v>47.02620971311476</v>
      </c>
      <c r="DA17" s="63">
        <v>49.26555303278689</v>
      </c>
      <c r="DB17" s="63">
        <v>44.786866393442622</v>
      </c>
      <c r="DC17" s="114">
        <v>49.26555303278689</v>
      </c>
      <c r="DD17" s="75">
        <f t="shared" si="89"/>
        <v>546.3997700000001</v>
      </c>
      <c r="DE17" s="64">
        <f t="shared" si="90"/>
        <v>33.120000000000005</v>
      </c>
      <c r="DF17" s="69">
        <f t="shared" si="88"/>
        <v>6.4526213452753112E-2</v>
      </c>
    </row>
    <row r="18" spans="1:110" ht="21" thickBot="1" x14ac:dyDescent="0.35">
      <c r="A18" s="116" t="s">
        <v>126</v>
      </c>
      <c r="B18" s="117" t="s">
        <v>62</v>
      </c>
      <c r="C18" s="118"/>
      <c r="D18" s="119"/>
      <c r="E18" s="119"/>
      <c r="F18" s="120"/>
      <c r="G18" s="121"/>
      <c r="H18" s="119"/>
      <c r="I18" s="119"/>
      <c r="J18" s="120"/>
      <c r="K18" s="121"/>
      <c r="L18" s="118"/>
      <c r="M18" s="118"/>
      <c r="N18" s="120"/>
      <c r="O18" s="121"/>
      <c r="P18" s="119"/>
      <c r="Q18" s="119"/>
      <c r="R18" s="120"/>
      <c r="S18" s="121"/>
      <c r="T18" s="118"/>
      <c r="U18" s="118"/>
      <c r="V18" s="120"/>
      <c r="W18" s="121"/>
      <c r="X18" s="122"/>
      <c r="Y18" s="122"/>
      <c r="Z18" s="120"/>
      <c r="AA18" s="121"/>
      <c r="AB18" s="118"/>
      <c r="AC18" s="118"/>
      <c r="AD18" s="120"/>
      <c r="AE18" s="121"/>
      <c r="AF18" s="122"/>
      <c r="AG18" s="122"/>
      <c r="AH18" s="120"/>
      <c r="AI18" s="121"/>
      <c r="AJ18" s="118"/>
      <c r="AK18" s="118"/>
      <c r="AL18" s="120"/>
      <c r="AM18" s="121"/>
      <c r="AN18" s="122"/>
      <c r="AO18" s="122"/>
      <c r="AP18" s="120"/>
      <c r="AQ18" s="121"/>
      <c r="AR18" s="118"/>
      <c r="AS18" s="118"/>
      <c r="AT18" s="120"/>
      <c r="AU18" s="121"/>
      <c r="AV18" s="122"/>
      <c r="AW18" s="122"/>
      <c r="AX18" s="120"/>
      <c r="AY18" s="121"/>
      <c r="AZ18" s="118"/>
      <c r="BA18" s="118"/>
      <c r="BB18" s="120"/>
      <c r="BC18" s="121"/>
      <c r="BD18" s="122"/>
      <c r="BE18" s="119"/>
      <c r="BF18" s="120"/>
      <c r="BG18" s="121"/>
      <c r="BH18" s="118">
        <v>280.43065690816661</v>
      </c>
      <c r="BI18" s="118">
        <v>198.71764000000005</v>
      </c>
      <c r="BJ18" s="120">
        <f t="shared" si="66"/>
        <v>-81.713016908166566</v>
      </c>
      <c r="BK18" s="121">
        <f t="shared" si="67"/>
        <v>-0.29138403699894111</v>
      </c>
      <c r="BL18" s="122">
        <v>37.618746658412597</v>
      </c>
      <c r="BM18" s="119">
        <v>70.205129999999997</v>
      </c>
      <c r="BN18" s="120">
        <f t="shared" si="68"/>
        <v>32.5863833415874</v>
      </c>
      <c r="BO18" s="121">
        <f t="shared" si="69"/>
        <v>0.86622724668314222</v>
      </c>
      <c r="BP18" s="118">
        <f t="shared" si="70"/>
        <v>318.0494035665792</v>
      </c>
      <c r="BQ18" s="118">
        <f t="shared" si="70"/>
        <v>268.92277000000001</v>
      </c>
      <c r="BR18" s="120">
        <f t="shared" si="71"/>
        <v>-49.126633566579187</v>
      </c>
      <c r="BS18" s="123">
        <f t="shared" si="72"/>
        <v>-0.15446227226235065</v>
      </c>
      <c r="BT18" s="124">
        <v>37.618746658412597</v>
      </c>
      <c r="BU18" s="119">
        <v>478.6</v>
      </c>
      <c r="BV18" s="120">
        <f t="shared" si="73"/>
        <v>440.98125334158743</v>
      </c>
      <c r="BW18" s="121">
        <f t="shared" si="74"/>
        <v>11.722380262846205</v>
      </c>
      <c r="BX18" s="118">
        <f t="shared" si="75"/>
        <v>355.66815022499179</v>
      </c>
      <c r="BY18" s="118">
        <f t="shared" si="75"/>
        <v>747.52277000000004</v>
      </c>
      <c r="BZ18" s="120">
        <f t="shared" si="76"/>
        <v>391.85461977500825</v>
      </c>
      <c r="CA18" s="125">
        <f t="shared" si="77"/>
        <v>1.1017422266433621</v>
      </c>
      <c r="CB18" s="126">
        <v>37.618746658412597</v>
      </c>
      <c r="CC18" s="119">
        <v>0.47899999999999998</v>
      </c>
      <c r="CD18" s="120">
        <f t="shared" si="78"/>
        <v>-37.139746658412598</v>
      </c>
      <c r="CE18" s="123">
        <f t="shared" si="79"/>
        <v>-0.98726698674069513</v>
      </c>
      <c r="CF18" s="127">
        <f t="shared" si="80"/>
        <v>393.28689688340438</v>
      </c>
      <c r="CG18" s="118">
        <f t="shared" si="80"/>
        <v>748.00177000000008</v>
      </c>
      <c r="CH18" s="120">
        <f t="shared" si="81"/>
        <v>354.7148731165957</v>
      </c>
      <c r="CI18" s="123">
        <f t="shared" si="82"/>
        <v>0.90192395405880021</v>
      </c>
      <c r="CJ18" s="126">
        <v>41.038632718268289</v>
      </c>
      <c r="CK18" s="128">
        <v>34.882837810528045</v>
      </c>
      <c r="CL18" s="120">
        <f t="shared" si="83"/>
        <v>-6.1557949077402441</v>
      </c>
      <c r="CM18" s="123">
        <f t="shared" si="84"/>
        <v>-0.15000000000000002</v>
      </c>
      <c r="CN18" s="127">
        <f t="shared" si="85"/>
        <v>434.32552960167266</v>
      </c>
      <c r="CO18" s="129">
        <f t="shared" si="85"/>
        <v>782.88460781052811</v>
      </c>
      <c r="CP18" s="130">
        <f t="shared" si="86"/>
        <v>348.55907820885545</v>
      </c>
      <c r="CQ18" s="123">
        <f t="shared" si="87"/>
        <v>0.80252956469891346</v>
      </c>
      <c r="CR18" s="131">
        <v>25.622447177078282</v>
      </c>
      <c r="CS18" s="119">
        <v>30.144055502445038</v>
      </c>
      <c r="CT18" s="119">
        <v>30.144055502445038</v>
      </c>
      <c r="CU18" s="119">
        <v>33.158461052689539</v>
      </c>
      <c r="CV18" s="119">
        <v>27.129649952200534</v>
      </c>
      <c r="CW18" s="119">
        <v>27.129649952200534</v>
      </c>
      <c r="CX18" s="119">
        <v>34.665663827811791</v>
      </c>
      <c r="CY18" s="119">
        <v>31.65125827756729</v>
      </c>
      <c r="CZ18" s="119">
        <v>31.65125827756729</v>
      </c>
      <c r="DA18" s="119">
        <v>33.158461052689539</v>
      </c>
      <c r="DB18" s="119">
        <v>30.144055502445038</v>
      </c>
      <c r="DC18" s="128">
        <v>33.158461052689539</v>
      </c>
      <c r="DD18" s="132">
        <f t="shared" si="89"/>
        <v>367.7574771298294</v>
      </c>
      <c r="DE18" s="120">
        <f t="shared" si="90"/>
        <v>-415.12713068069871</v>
      </c>
      <c r="DF18" s="123">
        <f t="shared" si="88"/>
        <v>-0.53025327939665767</v>
      </c>
    </row>
  </sheetData>
  <mergeCells count="51">
    <mergeCell ref="CR5:DD5"/>
    <mergeCell ref="BV5:BW5"/>
    <mergeCell ref="BZ5:CA5"/>
    <mergeCell ref="CD5:CE5"/>
    <mergeCell ref="CH5:CI5"/>
    <mergeCell ref="CL5:CM5"/>
    <mergeCell ref="BB5:BC5"/>
    <mergeCell ref="BF5:BG5"/>
    <mergeCell ref="BJ5:BK5"/>
    <mergeCell ref="BN5:BO5"/>
    <mergeCell ref="BR5:BS5"/>
    <mergeCell ref="CJ4:CM4"/>
    <mergeCell ref="CN4:CO4"/>
    <mergeCell ref="CP4:CQ5"/>
    <mergeCell ref="DE4:DF5"/>
    <mergeCell ref="F5:G5"/>
    <mergeCell ref="J5:K5"/>
    <mergeCell ref="N5:O5"/>
    <mergeCell ref="R5:S5"/>
    <mergeCell ref="V5:W5"/>
    <mergeCell ref="Z5:AA5"/>
    <mergeCell ref="AD5:AE5"/>
    <mergeCell ref="AH5:AI5"/>
    <mergeCell ref="AL5:AM5"/>
    <mergeCell ref="AP5:AQ5"/>
    <mergeCell ref="AT5:AU5"/>
    <mergeCell ref="AX5:AY5"/>
    <mergeCell ref="BP4:BS4"/>
    <mergeCell ref="BT4:BW4"/>
    <mergeCell ref="BX4:CA4"/>
    <mergeCell ref="CB4:CE4"/>
    <mergeCell ref="CF4:CI4"/>
    <mergeCell ref="AV4:AY4"/>
    <mergeCell ref="AZ4:BC4"/>
    <mergeCell ref="BD4:BG4"/>
    <mergeCell ref="BH4:BK4"/>
    <mergeCell ref="BL4:BO4"/>
    <mergeCell ref="AB4:AE4"/>
    <mergeCell ref="AF4:AI4"/>
    <mergeCell ref="AJ4:AM4"/>
    <mergeCell ref="AN4:AQ4"/>
    <mergeCell ref="AR4:AU4"/>
    <mergeCell ref="L4:O4"/>
    <mergeCell ref="P4:S4"/>
    <mergeCell ref="T4:W4"/>
    <mergeCell ref="X4:AA4"/>
    <mergeCell ref="A4:A5"/>
    <mergeCell ref="B4:B5"/>
    <mergeCell ref="C4:C5"/>
    <mergeCell ref="D4:G4"/>
    <mergeCell ref="H4:K4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программа закупок</vt:lpstr>
      <vt:lpstr>Приложение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Саетова Лейсан Назифовна</dc:creator>
  <cp:lastModifiedBy>Талипова Флюра Рифовна</cp:lastModifiedBy>
  <cp:lastPrinted>2018-12-06T06:07:19Z</cp:lastPrinted>
  <dcterms:created xsi:type="dcterms:W3CDTF">2013-08-23T12:53:42Z</dcterms:created>
  <dcterms:modified xsi:type="dcterms:W3CDTF">2018-12-18T05:08:14Z</dcterms:modified>
</cp:coreProperties>
</file>